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860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calcPr calcId="145621"/>
</workbook>
</file>

<file path=xl/calcChain.xml><?xml version="1.0" encoding="utf-8"?>
<calcChain xmlns="http://schemas.openxmlformats.org/spreadsheetml/2006/main">
  <c r="AD57" i="4" l="1"/>
  <c r="AC57" i="4"/>
  <c r="AB57" i="4"/>
  <c r="AA57" i="4"/>
  <c r="Z57" i="4"/>
  <c r="Y57" i="4"/>
  <c r="X57" i="4"/>
  <c r="W57" i="4"/>
  <c r="V57" i="4"/>
  <c r="U57" i="4"/>
  <c r="T57" i="4"/>
  <c r="R57" i="4"/>
  <c r="Q57" i="4"/>
  <c r="P57" i="4"/>
  <c r="O57" i="4"/>
  <c r="N57" i="4"/>
  <c r="M57" i="4"/>
  <c r="L57" i="4"/>
  <c r="H57" i="4"/>
  <c r="G57" i="4"/>
  <c r="F57" i="4"/>
  <c r="E57" i="4"/>
  <c r="D57" i="4"/>
  <c r="C57" i="4"/>
  <c r="C47" i="4" l="1"/>
  <c r="I17" i="4"/>
  <c r="I10" i="4"/>
  <c r="J10" i="4" s="1"/>
  <c r="J18" i="3" l="1"/>
  <c r="G31" i="3"/>
  <c r="I32" i="3"/>
  <c r="I33" i="3"/>
  <c r="I28" i="3"/>
  <c r="I25" i="3"/>
  <c r="I18" i="3"/>
  <c r="J12" i="4" l="1"/>
  <c r="J51" i="4"/>
  <c r="J50" i="4"/>
  <c r="J46" i="4"/>
  <c r="J45" i="4"/>
  <c r="J44" i="4"/>
  <c r="J43" i="4"/>
  <c r="J36" i="4"/>
  <c r="J35" i="4"/>
  <c r="J34" i="4"/>
  <c r="J33" i="4"/>
  <c r="J29" i="4"/>
  <c r="J28" i="4"/>
  <c r="J27" i="4"/>
  <c r="J26" i="4"/>
  <c r="J20" i="4"/>
  <c r="J18" i="4"/>
  <c r="J17" i="4"/>
  <c r="J14" i="4"/>
  <c r="J11" i="4"/>
  <c r="Y9" i="6" l="1"/>
  <c r="J31" i="9" l="1"/>
  <c r="I31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49" i="9" s="1"/>
  <c r="I33" i="9"/>
  <c r="I32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F7" i="10" l="1"/>
  <c r="BA8" i="7"/>
  <c r="H34" i="3"/>
  <c r="I34" i="3" s="1"/>
  <c r="H33" i="3"/>
  <c r="H32" i="3"/>
  <c r="AE10" i="5" l="1"/>
  <c r="AE9" i="5"/>
  <c r="AE8" i="5"/>
  <c r="C8" i="5"/>
  <c r="C10" i="5"/>
  <c r="C9" i="5"/>
  <c r="E30" i="9" l="1"/>
  <c r="AA10" i="10"/>
  <c r="C10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C7" i="10" s="1"/>
  <c r="V10" i="4"/>
  <c r="E47" i="4"/>
  <c r="E63" i="4"/>
  <c r="G49" i="9"/>
  <c r="G50" i="9"/>
  <c r="G51" i="9"/>
  <c r="G28" i="9"/>
  <c r="G52" i="9" s="1"/>
  <c r="G29" i="9"/>
  <c r="G53" i="9" s="1"/>
  <c r="G30" i="9"/>
  <c r="G54" i="9" s="1"/>
  <c r="I28" i="9"/>
  <c r="I29" i="9"/>
  <c r="I50" i="9"/>
  <c r="J42" i="9"/>
  <c r="V11" i="4"/>
  <c r="Z10" i="8"/>
  <c r="AA10" i="8"/>
  <c r="Z11" i="8"/>
  <c r="AA11" i="8"/>
  <c r="Z12" i="8"/>
  <c r="AA12" i="8"/>
  <c r="AA9" i="8" s="1"/>
  <c r="V10" i="8"/>
  <c r="W10" i="8"/>
  <c r="X10" i="8"/>
  <c r="Y10" i="8"/>
  <c r="V11" i="8"/>
  <c r="W11" i="8"/>
  <c r="X11" i="8"/>
  <c r="Y11" i="8"/>
  <c r="V12" i="8"/>
  <c r="W12" i="8"/>
  <c r="W9" i="8" s="1"/>
  <c r="X12" i="8"/>
  <c r="Y12" i="8"/>
  <c r="U11" i="8"/>
  <c r="U12" i="8"/>
  <c r="U10" i="8"/>
  <c r="R9" i="6"/>
  <c r="S9" i="6"/>
  <c r="T9" i="6"/>
  <c r="U9" i="6"/>
  <c r="R10" i="6"/>
  <c r="S10" i="6"/>
  <c r="T10" i="6"/>
  <c r="U10" i="6"/>
  <c r="R11" i="6"/>
  <c r="S11" i="6"/>
  <c r="T11" i="6"/>
  <c r="U11" i="6"/>
  <c r="Q10" i="6"/>
  <c r="Q11" i="6"/>
  <c r="Q9" i="6"/>
  <c r="I56" i="4"/>
  <c r="J56" i="4" s="1"/>
  <c r="I55" i="4"/>
  <c r="J55" i="4" s="1"/>
  <c r="I54" i="4"/>
  <c r="J54" i="4" s="1"/>
  <c r="I53" i="4"/>
  <c r="J53" i="4" s="1"/>
  <c r="I52" i="4"/>
  <c r="I51" i="4"/>
  <c r="I50" i="4"/>
  <c r="I49" i="4"/>
  <c r="J49" i="4" s="1"/>
  <c r="I48" i="4"/>
  <c r="J48" i="4" s="1"/>
  <c r="I11" i="4"/>
  <c r="I12" i="4"/>
  <c r="I13" i="4"/>
  <c r="J13" i="4" s="1"/>
  <c r="I14" i="4"/>
  <c r="I15" i="4"/>
  <c r="J15" i="4" s="1"/>
  <c r="I16" i="4"/>
  <c r="J16" i="4" s="1"/>
  <c r="I18" i="4"/>
  <c r="I19" i="4"/>
  <c r="J19" i="4" s="1"/>
  <c r="I20" i="4"/>
  <c r="I21" i="4"/>
  <c r="J21" i="4" s="1"/>
  <c r="I22" i="4"/>
  <c r="J22" i="4" s="1"/>
  <c r="I23" i="4"/>
  <c r="J23" i="4" s="1"/>
  <c r="I24" i="4"/>
  <c r="J24" i="4" s="1"/>
  <c r="I25" i="4"/>
  <c r="J25" i="4" s="1"/>
  <c r="I26" i="4"/>
  <c r="I27" i="4"/>
  <c r="I28" i="4"/>
  <c r="I29" i="4"/>
  <c r="I30" i="4"/>
  <c r="J30" i="4" s="1"/>
  <c r="I31" i="4"/>
  <c r="J31" i="4" s="1"/>
  <c r="I32" i="4"/>
  <c r="J32" i="4" s="1"/>
  <c r="I33" i="4"/>
  <c r="I34" i="4"/>
  <c r="I35" i="4"/>
  <c r="I36" i="4"/>
  <c r="I37" i="4"/>
  <c r="J37" i="4" s="1"/>
  <c r="I38" i="4"/>
  <c r="J38" i="4" s="1"/>
  <c r="I39" i="4"/>
  <c r="J39" i="4" s="1"/>
  <c r="I40" i="4"/>
  <c r="J40" i="4" s="1"/>
  <c r="I41" i="4"/>
  <c r="J41" i="4" s="1"/>
  <c r="I42" i="4"/>
  <c r="J42" i="4" s="1"/>
  <c r="I43" i="4"/>
  <c r="I44" i="4"/>
  <c r="I45" i="4"/>
  <c r="I46" i="4"/>
  <c r="J13" i="3"/>
  <c r="J12" i="3"/>
  <c r="H13" i="3"/>
  <c r="I13" i="3" s="1"/>
  <c r="H14" i="3"/>
  <c r="I14" i="3" s="1"/>
  <c r="H15" i="3"/>
  <c r="I15" i="3" s="1"/>
  <c r="H16" i="3"/>
  <c r="I16" i="3" s="1"/>
  <c r="H17" i="3"/>
  <c r="I17" i="3" s="1"/>
  <c r="H18" i="3"/>
  <c r="H19" i="3"/>
  <c r="I19" i="3" s="1"/>
  <c r="H20" i="3"/>
  <c r="I20" i="3" s="1"/>
  <c r="H21" i="3"/>
  <c r="I21" i="3" s="1"/>
  <c r="H22" i="3"/>
  <c r="I22" i="3" s="1"/>
  <c r="H23" i="3"/>
  <c r="I23" i="3" s="1"/>
  <c r="H24" i="3"/>
  <c r="I24" i="3" s="1"/>
  <c r="H25" i="3"/>
  <c r="H26" i="3"/>
  <c r="I26" i="3" s="1"/>
  <c r="H27" i="3"/>
  <c r="I27" i="3" s="1"/>
  <c r="H28" i="3"/>
  <c r="H29" i="3"/>
  <c r="I29" i="3" s="1"/>
  <c r="H30" i="3"/>
  <c r="I30" i="3" s="1"/>
  <c r="H12" i="3"/>
  <c r="H31" i="3" s="1"/>
  <c r="H35" i="3" s="1"/>
  <c r="J10" i="9"/>
  <c r="J11" i="9"/>
  <c r="J13" i="9"/>
  <c r="J14" i="9"/>
  <c r="J16" i="9"/>
  <c r="J17" i="9"/>
  <c r="J19" i="9"/>
  <c r="J20" i="9"/>
  <c r="J22" i="9"/>
  <c r="J23" i="9"/>
  <c r="J25" i="9"/>
  <c r="J26" i="9"/>
  <c r="J32" i="9"/>
  <c r="J34" i="9"/>
  <c r="J35" i="9"/>
  <c r="J37" i="9"/>
  <c r="J38" i="9"/>
  <c r="J40" i="9"/>
  <c r="J41" i="9"/>
  <c r="J43" i="9"/>
  <c r="J44" i="9"/>
  <c r="J45" i="9"/>
  <c r="J46" i="9"/>
  <c r="J47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9" i="9"/>
  <c r="H49" i="9"/>
  <c r="H50" i="9"/>
  <c r="W9" i="6"/>
  <c r="H28" i="9"/>
  <c r="H52" i="9"/>
  <c r="H29" i="9"/>
  <c r="H53" i="9"/>
  <c r="G35" i="3"/>
  <c r="F31" i="3"/>
  <c r="F35" i="3" s="1"/>
  <c r="H47" i="4"/>
  <c r="G47" i="4"/>
  <c r="K10" i="4"/>
  <c r="J58" i="9"/>
  <c r="O33" i="9"/>
  <c r="O27" i="9"/>
  <c r="O24" i="9"/>
  <c r="O21" i="9"/>
  <c r="O15" i="9"/>
  <c r="O12" i="9"/>
  <c r="O18" i="9"/>
  <c r="V45" i="4"/>
  <c r="V46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12" i="4"/>
  <c r="V13" i="4"/>
  <c r="V14" i="4"/>
  <c r="V15" i="4"/>
  <c r="V16" i="4"/>
  <c r="V17" i="4"/>
  <c r="V18" i="4"/>
  <c r="V19" i="4"/>
  <c r="V20" i="4"/>
  <c r="V21" i="4"/>
  <c r="O9" i="9"/>
  <c r="O8" i="9"/>
  <c r="V39" i="9"/>
  <c r="V36" i="9"/>
  <c r="K48" i="4"/>
  <c r="H8" i="6"/>
  <c r="F8" i="6"/>
  <c r="D36" i="9" s="1"/>
  <c r="E8" i="6"/>
  <c r="D33" i="9" s="1"/>
  <c r="AK9" i="8"/>
  <c r="N9" i="9" s="1"/>
  <c r="K77" i="9"/>
  <c r="J77" i="9"/>
  <c r="K76" i="9"/>
  <c r="J76" i="9"/>
  <c r="K72" i="9"/>
  <c r="J72" i="9"/>
  <c r="K71" i="9"/>
  <c r="J71" i="9"/>
  <c r="K70" i="9"/>
  <c r="J70" i="9"/>
  <c r="K66" i="9"/>
  <c r="J66" i="9"/>
  <c r="K65" i="9"/>
  <c r="J65" i="9"/>
  <c r="K64" i="9"/>
  <c r="J64" i="9"/>
  <c r="K59" i="9"/>
  <c r="J59" i="9"/>
  <c r="K58" i="9"/>
  <c r="T51" i="9"/>
  <c r="S51" i="9"/>
  <c r="R51" i="9"/>
  <c r="R54" i="9" s="1"/>
  <c r="Q51" i="9"/>
  <c r="P51" i="9"/>
  <c r="F51" i="9"/>
  <c r="V50" i="9"/>
  <c r="T50" i="9"/>
  <c r="S50" i="9"/>
  <c r="R50" i="9"/>
  <c r="Q50" i="9"/>
  <c r="P50" i="9"/>
  <c r="N50" i="9"/>
  <c r="L50" i="9"/>
  <c r="F50" i="9"/>
  <c r="E50" i="9"/>
  <c r="D50" i="9"/>
  <c r="J50" i="9" s="1"/>
  <c r="V49" i="9"/>
  <c r="T49" i="9"/>
  <c r="S49" i="9"/>
  <c r="R49" i="9"/>
  <c r="Q49" i="9"/>
  <c r="P49" i="9"/>
  <c r="N49" i="9"/>
  <c r="F49" i="9"/>
  <c r="E49" i="9"/>
  <c r="D49" i="9"/>
  <c r="J49" i="9" s="1"/>
  <c r="O48" i="9"/>
  <c r="O47" i="9"/>
  <c r="K47" i="9"/>
  <c r="U47" i="9" s="1"/>
  <c r="M47" i="9"/>
  <c r="O46" i="9"/>
  <c r="K46" i="9"/>
  <c r="M46" i="9" s="1"/>
  <c r="O45" i="9"/>
  <c r="K45" i="9" s="1"/>
  <c r="O44" i="9"/>
  <c r="K44" i="9" s="1"/>
  <c r="M44" i="9" s="1"/>
  <c r="O43" i="9"/>
  <c r="K43" i="9"/>
  <c r="O42" i="9"/>
  <c r="K42" i="9" s="1"/>
  <c r="M42" i="9" s="1"/>
  <c r="O41" i="9"/>
  <c r="K41" i="9" s="1"/>
  <c r="O40" i="9"/>
  <c r="O39" i="9"/>
  <c r="O38" i="9"/>
  <c r="K38" i="9" s="1"/>
  <c r="O37" i="9"/>
  <c r="K37" i="9" s="1"/>
  <c r="O36" i="9"/>
  <c r="O35" i="9"/>
  <c r="K35" i="9"/>
  <c r="O34" i="9"/>
  <c r="K34" i="9"/>
  <c r="O32" i="9"/>
  <c r="K32" i="9"/>
  <c r="O31" i="9"/>
  <c r="V30" i="9"/>
  <c r="T30" i="9"/>
  <c r="T54" i="9" s="1"/>
  <c r="S30" i="9"/>
  <c r="S54" i="9" s="1"/>
  <c r="R30" i="9"/>
  <c r="Q30" i="9"/>
  <c r="P30" i="9"/>
  <c r="F30" i="9"/>
  <c r="F54" i="9" s="1"/>
  <c r="V29" i="9"/>
  <c r="V53" i="9" s="1"/>
  <c r="T29" i="9"/>
  <c r="S29" i="9"/>
  <c r="S53" i="9" s="1"/>
  <c r="R29" i="9"/>
  <c r="Q29" i="9"/>
  <c r="Q53" i="9" s="1"/>
  <c r="P29" i="9"/>
  <c r="P53" i="9" s="1"/>
  <c r="N29" i="9"/>
  <c r="N53" i="9"/>
  <c r="L29" i="9"/>
  <c r="F29" i="9"/>
  <c r="F53" i="9" s="1"/>
  <c r="E29" i="9"/>
  <c r="D29" i="9"/>
  <c r="J29" i="9"/>
  <c r="V28" i="9"/>
  <c r="T28" i="9"/>
  <c r="T52" i="9" s="1"/>
  <c r="S28" i="9"/>
  <c r="S52" i="9" s="1"/>
  <c r="R28" i="9"/>
  <c r="R52" i="9" s="1"/>
  <c r="Q28" i="9"/>
  <c r="P28" i="9"/>
  <c r="P52" i="9" s="1"/>
  <c r="N28" i="9"/>
  <c r="N52" i="9"/>
  <c r="L28" i="9"/>
  <c r="L52" i="9"/>
  <c r="F28" i="9"/>
  <c r="E28" i="9"/>
  <c r="E52" i="9" s="1"/>
  <c r="D28" i="9"/>
  <c r="J28" i="9" s="1"/>
  <c r="O26" i="9"/>
  <c r="O25" i="9"/>
  <c r="K25" i="9" s="1"/>
  <c r="O23" i="9"/>
  <c r="K23" i="9" s="1"/>
  <c r="O22" i="9"/>
  <c r="K22" i="9" s="1"/>
  <c r="O20" i="9"/>
  <c r="K20" i="9" s="1"/>
  <c r="M20" i="9" s="1"/>
  <c r="O19" i="9"/>
  <c r="K19" i="9"/>
  <c r="O17" i="9"/>
  <c r="K17" i="9"/>
  <c r="O16" i="9"/>
  <c r="K16" i="9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AZ12" i="8"/>
  <c r="AR12" i="8"/>
  <c r="AJ12" i="8"/>
  <c r="AI12" i="8"/>
  <c r="BO12" i="8" s="1"/>
  <c r="AH12" i="8"/>
  <c r="BN12" i="8" s="1"/>
  <c r="AG12" i="8"/>
  <c r="BM12" i="8" s="1"/>
  <c r="AF12" i="8"/>
  <c r="BL12" i="8" s="1"/>
  <c r="AE12" i="8"/>
  <c r="BK12" i="8" s="1"/>
  <c r="AD12" i="8"/>
  <c r="BJ12" i="8" s="1"/>
  <c r="AC12" i="8"/>
  <c r="AB12" i="8" s="1"/>
  <c r="L12" i="8"/>
  <c r="D12" i="8"/>
  <c r="AZ11" i="8"/>
  <c r="AR11" i="8"/>
  <c r="AJ11" i="8"/>
  <c r="AI11" i="8"/>
  <c r="BO11" i="8" s="1"/>
  <c r="AH11" i="8"/>
  <c r="BN11" i="8" s="1"/>
  <c r="AG11" i="8"/>
  <c r="AF11" i="8"/>
  <c r="AE11" i="8"/>
  <c r="AD11" i="8"/>
  <c r="BJ11" i="8" s="1"/>
  <c r="AC11" i="8"/>
  <c r="L11" i="8"/>
  <c r="D11" i="8"/>
  <c r="AZ10" i="8"/>
  <c r="AR10" i="8"/>
  <c r="AJ10" i="8"/>
  <c r="AI10" i="8"/>
  <c r="AH10" i="8"/>
  <c r="AG10" i="8"/>
  <c r="AF10" i="8"/>
  <c r="AE10" i="8"/>
  <c r="AD10" i="8"/>
  <c r="AC10" i="8"/>
  <c r="L10" i="8"/>
  <c r="D10" i="8"/>
  <c r="BG9" i="8"/>
  <c r="L27" i="9" s="1"/>
  <c r="BF9" i="8"/>
  <c r="BE9" i="8"/>
  <c r="BD9" i="8"/>
  <c r="BC9" i="8"/>
  <c r="L15" i="9" s="1"/>
  <c r="BB9" i="8"/>
  <c r="L12" i="9" s="1"/>
  <c r="BA9" i="8"/>
  <c r="L9" i="9" s="1"/>
  <c r="AY9" i="8"/>
  <c r="AX9" i="8"/>
  <c r="AW9" i="8"/>
  <c r="AV9" i="8"/>
  <c r="AU9" i="8"/>
  <c r="AT9" i="8"/>
  <c r="AS9" i="8"/>
  <c r="AQ9" i="8"/>
  <c r="AP9" i="8"/>
  <c r="AO9" i="8"/>
  <c r="AN9" i="8"/>
  <c r="AM9" i="8"/>
  <c r="AL9" i="8"/>
  <c r="Y9" i="8"/>
  <c r="S9" i="8"/>
  <c r="R9" i="8"/>
  <c r="Q9" i="8"/>
  <c r="P9" i="8"/>
  <c r="O9" i="8"/>
  <c r="N9" i="8"/>
  <c r="M9" i="8"/>
  <c r="K9" i="8"/>
  <c r="J9" i="8"/>
  <c r="D24" i="9" s="1"/>
  <c r="J24" i="9" s="1"/>
  <c r="I9" i="8"/>
  <c r="D21" i="9" s="1"/>
  <c r="H9" i="8"/>
  <c r="D18" i="9" s="1"/>
  <c r="J18" i="9" s="1"/>
  <c r="G9" i="8"/>
  <c r="F9" i="8"/>
  <c r="D12" i="9" s="1"/>
  <c r="J12" i="9" s="1"/>
  <c r="E9" i="8"/>
  <c r="AN11" i="6"/>
  <c r="AH11" i="6"/>
  <c r="AB11" i="6"/>
  <c r="AA11" i="6"/>
  <c r="AY11" i="6" s="1"/>
  <c r="Z11" i="6"/>
  <c r="Y11" i="6"/>
  <c r="AW11" i="6" s="1"/>
  <c r="X11" i="6"/>
  <c r="W11" i="6"/>
  <c r="J11" i="6"/>
  <c r="D11" i="6"/>
  <c r="AN10" i="6"/>
  <c r="AH10" i="6"/>
  <c r="AB10" i="6"/>
  <c r="AA10" i="6"/>
  <c r="Z10" i="6"/>
  <c r="Y10" i="6"/>
  <c r="AW10" i="6" s="1"/>
  <c r="X10" i="6"/>
  <c r="W10" i="6"/>
  <c r="J10" i="6"/>
  <c r="D10" i="6"/>
  <c r="AN9" i="6"/>
  <c r="AH9" i="6"/>
  <c r="AB9" i="6"/>
  <c r="AA9" i="6"/>
  <c r="AY9" i="6" s="1"/>
  <c r="Z9" i="6"/>
  <c r="X9" i="6"/>
  <c r="AU9" i="6"/>
  <c r="J9" i="6"/>
  <c r="D9" i="6"/>
  <c r="AS8" i="6"/>
  <c r="L48" i="9" s="1"/>
  <c r="AR8" i="6"/>
  <c r="AQ8" i="6"/>
  <c r="L39" i="9" s="1"/>
  <c r="AP8" i="6"/>
  <c r="L36" i="9" s="1"/>
  <c r="AO8" i="6"/>
  <c r="L33" i="9" s="1"/>
  <c r="AM8" i="6"/>
  <c r="AL8" i="6"/>
  <c r="AK8" i="6"/>
  <c r="AJ8" i="6"/>
  <c r="AI8" i="6"/>
  <c r="AG8" i="6"/>
  <c r="AF8" i="6"/>
  <c r="AE8" i="6"/>
  <c r="N39" i="9" s="1"/>
  <c r="AD8" i="6"/>
  <c r="N36" i="9" s="1"/>
  <c r="AC8" i="6"/>
  <c r="O8" i="6"/>
  <c r="N8" i="6"/>
  <c r="M8" i="6"/>
  <c r="L8" i="6"/>
  <c r="K8" i="6"/>
  <c r="I8" i="6"/>
  <c r="D48" i="9" s="1"/>
  <c r="G8" i="6"/>
  <c r="D39" i="9" s="1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K72" i="4" s="1"/>
  <c r="F71" i="4"/>
  <c r="E71" i="4"/>
  <c r="K71" i="4" s="1"/>
  <c r="F70" i="4"/>
  <c r="E70" i="4"/>
  <c r="K70" i="4" s="1"/>
  <c r="F69" i="4"/>
  <c r="E69" i="4"/>
  <c r="K69" i="4" s="1"/>
  <c r="F68" i="4"/>
  <c r="E68" i="4"/>
  <c r="F67" i="4"/>
  <c r="E67" i="4"/>
  <c r="F66" i="4"/>
  <c r="E66" i="4"/>
  <c r="F65" i="4"/>
  <c r="E65" i="4"/>
  <c r="F64" i="4"/>
  <c r="E64" i="4"/>
  <c r="F63" i="4"/>
  <c r="K63" i="4" s="1"/>
  <c r="K56" i="4"/>
  <c r="K55" i="4"/>
  <c r="S55" i="4" s="1"/>
  <c r="K54" i="4"/>
  <c r="S54" i="4" s="1"/>
  <c r="K53" i="4"/>
  <c r="S53" i="4" s="1"/>
  <c r="K52" i="4"/>
  <c r="K51" i="4"/>
  <c r="S51" i="4"/>
  <c r="K50" i="4"/>
  <c r="S50" i="4"/>
  <c r="K49" i="4"/>
  <c r="S49" i="4" s="1"/>
  <c r="AD47" i="4"/>
  <c r="AC47" i="4"/>
  <c r="AB47" i="4"/>
  <c r="AA47" i="4"/>
  <c r="Z47" i="4"/>
  <c r="Y47" i="4"/>
  <c r="X47" i="4"/>
  <c r="W47" i="4"/>
  <c r="U47" i="4"/>
  <c r="T47" i="4"/>
  <c r="R47" i="4"/>
  <c r="Q47" i="4"/>
  <c r="P47" i="4"/>
  <c r="O47" i="4"/>
  <c r="N47" i="4"/>
  <c r="M47" i="4"/>
  <c r="L47" i="4"/>
  <c r="F47" i="4"/>
  <c r="D47" i="4"/>
  <c r="K46" i="4"/>
  <c r="K45" i="4"/>
  <c r="K44" i="4"/>
  <c r="K43" i="4"/>
  <c r="S43" i="4" s="1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J34" i="3"/>
  <c r="J33" i="3"/>
  <c r="J32" i="3"/>
  <c r="R31" i="3"/>
  <c r="R35" i="3" s="1"/>
  <c r="P31" i="3"/>
  <c r="P35" i="3" s="1"/>
  <c r="O31" i="3"/>
  <c r="O35" i="3" s="1"/>
  <c r="N31" i="3"/>
  <c r="N35" i="3" s="1"/>
  <c r="M31" i="3"/>
  <c r="M35" i="3" s="1"/>
  <c r="L31" i="3"/>
  <c r="L35" i="3" s="1"/>
  <c r="K31" i="3"/>
  <c r="K35" i="3" s="1"/>
  <c r="E31" i="3"/>
  <c r="E35" i="3" s="1"/>
  <c r="D31" i="3"/>
  <c r="D35" i="3" s="1"/>
  <c r="C31" i="3"/>
  <c r="C35" i="3" s="1"/>
  <c r="J30" i="3"/>
  <c r="J29" i="3"/>
  <c r="J28" i="3"/>
  <c r="J27" i="3"/>
  <c r="J26" i="3"/>
  <c r="J25" i="3"/>
  <c r="J24" i="3"/>
  <c r="J23" i="3"/>
  <c r="J22" i="3"/>
  <c r="J21" i="3"/>
  <c r="J20" i="3"/>
  <c r="J19" i="3"/>
  <c r="Q19" i="3" s="1"/>
  <c r="J17" i="3"/>
  <c r="Q17" i="3" s="1"/>
  <c r="J16" i="3"/>
  <c r="J15" i="3"/>
  <c r="Q15" i="3" s="1"/>
  <c r="J14" i="3"/>
  <c r="Q13" i="3"/>
  <c r="T11" i="8"/>
  <c r="N12" i="9"/>
  <c r="K12" i="9" s="1"/>
  <c r="M12" i="9" s="1"/>
  <c r="N24" i="9"/>
  <c r="K24" i="9" s="1"/>
  <c r="M24" i="9" s="1"/>
  <c r="J21" i="9"/>
  <c r="L24" i="9"/>
  <c r="D9" i="9"/>
  <c r="J9" i="9" s="1"/>
  <c r="N27" i="9"/>
  <c r="K27" i="9" s="1"/>
  <c r="M27" i="9" s="1"/>
  <c r="BI11" i="8"/>
  <c r="K31" i="9"/>
  <c r="N18" i="9"/>
  <c r="L21" i="9"/>
  <c r="L18" i="9"/>
  <c r="D27" i="9"/>
  <c r="D15" i="9"/>
  <c r="J27" i="9"/>
  <c r="N21" i="9"/>
  <c r="K21" i="9" s="1"/>
  <c r="N15" i="9"/>
  <c r="K15" i="9" s="1"/>
  <c r="V52" i="9"/>
  <c r="Q52" i="9"/>
  <c r="V9" i="8"/>
  <c r="Z9" i="8"/>
  <c r="D9" i="8"/>
  <c r="D53" i="9"/>
  <c r="D52" i="9"/>
  <c r="BL10" i="8"/>
  <c r="BI10" i="8"/>
  <c r="BK10" i="8"/>
  <c r="BM10" i="8"/>
  <c r="X9" i="8"/>
  <c r="L53" i="9"/>
  <c r="S36" i="4"/>
  <c r="Q22" i="3"/>
  <c r="Q54" i="9"/>
  <c r="F52" i="9"/>
  <c r="R53" i="9"/>
  <c r="M8" i="9"/>
  <c r="T53" i="9"/>
  <c r="U20" i="9"/>
  <c r="M37" i="9"/>
  <c r="C8" i="7"/>
  <c r="S31" i="4"/>
  <c r="S46" i="4"/>
  <c r="V47" i="4"/>
  <c r="Q29" i="3"/>
  <c r="H51" i="9"/>
  <c r="S44" i="4"/>
  <c r="AX9" i="6"/>
  <c r="AJ9" i="8"/>
  <c r="AR9" i="8"/>
  <c r="H30" i="9"/>
  <c r="AU10" i="6"/>
  <c r="AV9" i="6"/>
  <c r="P9" i="6"/>
  <c r="P10" i="6"/>
  <c r="AH8" i="6"/>
  <c r="K10" i="9"/>
  <c r="O28" i="9"/>
  <c r="E53" i="9"/>
  <c r="O51" i="9"/>
  <c r="K40" i="9"/>
  <c r="U40" i="9" s="1"/>
  <c r="O49" i="9"/>
  <c r="U8" i="9"/>
  <c r="M31" i="9"/>
  <c r="U31" i="9"/>
  <c r="K26" i="9"/>
  <c r="U26" i="9" s="1"/>
  <c r="O29" i="9"/>
  <c r="M32" i="9"/>
  <c r="U14" i="9"/>
  <c r="V33" i="9"/>
  <c r="V51" i="9" s="1"/>
  <c r="V54" i="9" s="1"/>
  <c r="M26" i="9"/>
  <c r="AA8" i="6"/>
  <c r="I52" i="9"/>
  <c r="J52" i="9" s="1"/>
  <c r="M10" i="9"/>
  <c r="U10" i="9"/>
  <c r="K47" i="4"/>
  <c r="AD9" i="8"/>
  <c r="BJ10" i="8"/>
  <c r="AB10" i="8"/>
  <c r="R8" i="6"/>
  <c r="X8" i="6"/>
  <c r="BL11" i="8"/>
  <c r="AB11" i="8"/>
  <c r="AX11" i="6"/>
  <c r="P11" i="6"/>
  <c r="Q8" i="6"/>
  <c r="W8" i="6"/>
  <c r="U32" i="9"/>
  <c r="S8" i="6"/>
  <c r="AG9" i="8"/>
  <c r="K18" i="9"/>
  <c r="M18" i="9" s="1"/>
  <c r="AF9" i="8"/>
  <c r="AI9" i="8"/>
  <c r="BO10" i="8"/>
  <c r="U22" i="9"/>
  <c r="M22" i="9"/>
  <c r="X8" i="7"/>
  <c r="AV11" i="6"/>
  <c r="T8" i="6"/>
  <c r="AN8" i="6"/>
  <c r="M38" i="9"/>
  <c r="U38" i="9"/>
  <c r="H54" i="9"/>
  <c r="O50" i="9"/>
  <c r="O53" i="9" s="1"/>
  <c r="U44" i="9"/>
  <c r="U8" i="6"/>
  <c r="K68" i="4"/>
  <c r="U46" i="9"/>
  <c r="U37" i="9"/>
  <c r="AX10" i="6"/>
  <c r="BM11" i="8"/>
  <c r="AH9" i="8"/>
  <c r="AW9" i="6"/>
  <c r="BK11" i="8"/>
  <c r="S19" i="4"/>
  <c r="S20" i="4"/>
  <c r="S40" i="4"/>
  <c r="S41" i="4"/>
  <c r="S42" i="4"/>
  <c r="S45" i="4"/>
  <c r="K74" i="4"/>
  <c r="K76" i="4"/>
  <c r="S39" i="4"/>
  <c r="K67" i="4"/>
  <c r="S18" i="4"/>
  <c r="S22" i="4"/>
  <c r="S23" i="4"/>
  <c r="S24" i="4"/>
  <c r="S26" i="4"/>
  <c r="S10" i="4"/>
  <c r="J36" i="9"/>
  <c r="I30" i="9"/>
  <c r="U7" i="9"/>
  <c r="M7" i="9"/>
  <c r="U16" i="9"/>
  <c r="M16" i="9"/>
  <c r="U19" i="9"/>
  <c r="M19" i="9"/>
  <c r="U34" i="9"/>
  <c r="K49" i="9"/>
  <c r="M49" i="9" s="1"/>
  <c r="M34" i="9"/>
  <c r="U43" i="9"/>
  <c r="M43" i="9"/>
  <c r="U13" i="9"/>
  <c r="M13" i="9"/>
  <c r="M17" i="9"/>
  <c r="U17" i="9"/>
  <c r="M35" i="9"/>
  <c r="K50" i="9"/>
  <c r="M50" i="9" s="1"/>
  <c r="U35" i="9"/>
  <c r="M41" i="9"/>
  <c r="U41" i="9"/>
  <c r="M45" i="9"/>
  <c r="U45" i="9"/>
  <c r="M11" i="9"/>
  <c r="AY10" i="6"/>
  <c r="AU11" i="6"/>
  <c r="AV10" i="6"/>
  <c r="K36" i="9" l="1"/>
  <c r="AS8" i="7"/>
  <c r="AE7" i="5"/>
  <c r="AZ9" i="8"/>
  <c r="O30" i="9"/>
  <c r="O54" i="9" s="1"/>
  <c r="V9" i="6"/>
  <c r="M21" i="9"/>
  <c r="AC9" i="8"/>
  <c r="BI12" i="8"/>
  <c r="BH12" i="8" s="1"/>
  <c r="BN10" i="8"/>
  <c r="AE9" i="8"/>
  <c r="T10" i="8"/>
  <c r="T12" i="8"/>
  <c r="L9" i="8"/>
  <c r="BJ9" i="8"/>
  <c r="U9" i="8"/>
  <c r="BH10" i="8"/>
  <c r="T9" i="8"/>
  <c r="M36" i="9"/>
  <c r="Y8" i="6"/>
  <c r="U36" i="9"/>
  <c r="J8" i="6"/>
  <c r="P8" i="6"/>
  <c r="C7" i="5"/>
  <c r="AB8" i="6"/>
  <c r="N33" i="9"/>
  <c r="N48" i="9"/>
  <c r="K48" i="9" s="1"/>
  <c r="M48" i="9" s="1"/>
  <c r="K39" i="9"/>
  <c r="M39" i="9" s="1"/>
  <c r="D51" i="9"/>
  <c r="K57" i="4"/>
  <c r="K66" i="4"/>
  <c r="I57" i="4"/>
  <c r="J52" i="4"/>
  <c r="J47" i="4"/>
  <c r="J31" i="3"/>
  <c r="J35" i="3" s="1"/>
  <c r="Q14" i="3"/>
  <c r="I12" i="3"/>
  <c r="L51" i="9"/>
  <c r="V10" i="6"/>
  <c r="AZ8" i="7"/>
  <c r="BH11" i="8"/>
  <c r="BL9" i="8"/>
  <c r="BM9" i="8"/>
  <c r="S27" i="4"/>
  <c r="S28" i="4"/>
  <c r="S29" i="4"/>
  <c r="S32" i="4"/>
  <c r="S33" i="4"/>
  <c r="S34" i="4"/>
  <c r="S35" i="4"/>
  <c r="Q18" i="3"/>
  <c r="Q20" i="3"/>
  <c r="Q21" i="3"/>
  <c r="Q23" i="3"/>
  <c r="Q24" i="3"/>
  <c r="M25" i="9"/>
  <c r="K28" i="9"/>
  <c r="O52" i="9"/>
  <c r="U27" i="9"/>
  <c r="P54" i="9"/>
  <c r="U50" i="9"/>
  <c r="U42" i="9"/>
  <c r="U23" i="9"/>
  <c r="M23" i="9"/>
  <c r="K29" i="9"/>
  <c r="U25" i="9"/>
  <c r="I53" i="9"/>
  <c r="J53" i="9" s="1"/>
  <c r="Q32" i="3"/>
  <c r="Q33" i="3"/>
  <c r="Q34" i="3"/>
  <c r="Q16" i="3"/>
  <c r="Q25" i="3"/>
  <c r="Q26" i="3"/>
  <c r="Q27" i="3"/>
  <c r="Q28" i="3"/>
  <c r="Q30" i="3"/>
  <c r="K64" i="4"/>
  <c r="K65" i="4"/>
  <c r="K73" i="4"/>
  <c r="K75" i="4"/>
  <c r="K77" i="4"/>
  <c r="K78" i="4"/>
  <c r="S48" i="4"/>
  <c r="S11" i="4"/>
  <c r="S12" i="4"/>
  <c r="S13" i="4"/>
  <c r="S14" i="4"/>
  <c r="S15" i="4"/>
  <c r="S16" i="4"/>
  <c r="S17" i="4"/>
  <c r="S21" i="4"/>
  <c r="S25" i="4"/>
  <c r="S37" i="4"/>
  <c r="S38" i="4"/>
  <c r="S30" i="4"/>
  <c r="I47" i="4"/>
  <c r="BI9" i="8"/>
  <c r="BN9" i="8"/>
  <c r="U49" i="9"/>
  <c r="U28" i="9"/>
  <c r="J48" i="9"/>
  <c r="K9" i="9"/>
  <c r="M9" i="9" s="1"/>
  <c r="N30" i="9"/>
  <c r="U9" i="9"/>
  <c r="L30" i="9"/>
  <c r="J15" i="9"/>
  <c r="U15" i="9" s="1"/>
  <c r="M15" i="9"/>
  <c r="K30" i="9"/>
  <c r="U21" i="9"/>
  <c r="U12" i="9"/>
  <c r="U18" i="9"/>
  <c r="U24" i="9"/>
  <c r="AW8" i="6"/>
  <c r="AY8" i="6"/>
  <c r="AX8" i="6"/>
  <c r="AT11" i="6"/>
  <c r="AT10" i="6"/>
  <c r="D8" i="6"/>
  <c r="Z8" i="6"/>
  <c r="V8" i="6" s="1"/>
  <c r="V11" i="6"/>
  <c r="AV8" i="6"/>
  <c r="AU8" i="6"/>
  <c r="U29" i="9"/>
  <c r="U53" i="9" s="1"/>
  <c r="AT9" i="6"/>
  <c r="E51" i="9"/>
  <c r="E54" i="9" s="1"/>
  <c r="BK9" i="8"/>
  <c r="D30" i="9"/>
  <c r="BO9" i="8"/>
  <c r="AB9" i="8"/>
  <c r="M40" i="9"/>
  <c r="J39" i="9"/>
  <c r="U39" i="9" s="1"/>
  <c r="S56" i="4"/>
  <c r="M30" i="9" l="1"/>
  <c r="U48" i="9"/>
  <c r="N51" i="9"/>
  <c r="N54" i="9" s="1"/>
  <c r="K33" i="9"/>
  <c r="J57" i="4"/>
  <c r="S52" i="4"/>
  <c r="S57" i="4" s="1"/>
  <c r="L54" i="9"/>
  <c r="I31" i="3"/>
  <c r="Q12" i="3"/>
  <c r="S47" i="4"/>
  <c r="K52" i="9"/>
  <c r="M52" i="9" s="1"/>
  <c r="M28" i="9"/>
  <c r="M29" i="9"/>
  <c r="K53" i="9"/>
  <c r="M53" i="9" s="1"/>
  <c r="U52" i="9"/>
  <c r="U30" i="9"/>
  <c r="D54" i="9"/>
  <c r="J30" i="9"/>
  <c r="BH9" i="8"/>
  <c r="J33" i="9"/>
  <c r="I51" i="9"/>
  <c r="AT8" i="6"/>
  <c r="U33" i="9" l="1"/>
  <c r="U51" i="9" s="1"/>
  <c r="U54" i="9" s="1"/>
  <c r="K51" i="9"/>
  <c r="M33" i="9"/>
  <c r="I35" i="3"/>
  <c r="Q31" i="3"/>
  <c r="Q35" i="3" s="1"/>
  <c r="I54" i="9"/>
  <c r="J54" i="9" s="1"/>
  <c r="J51" i="9"/>
  <c r="J60" i="9" l="1"/>
  <c r="J78" i="9"/>
  <c r="M51" i="9"/>
  <c r="K54" i="9"/>
  <c r="K78" i="9" s="1"/>
  <c r="M54" i="9" l="1"/>
  <c r="K60" i="9"/>
</calcChain>
</file>

<file path=xl/sharedStrings.xml><?xml version="1.0" encoding="utf-8"?>
<sst xmlns="http://schemas.openxmlformats.org/spreadsheetml/2006/main" count="1064" uniqueCount="612">
  <si>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</si>
  <si>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</si>
  <si>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</si>
  <si>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</si>
  <si>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</si>
  <si>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</si>
  <si>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</si>
  <si>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</si>
  <si>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</si>
  <si>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</si>
  <si>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</si>
  <si>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</si>
  <si>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</si>
  <si>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</si>
  <si>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</si>
  <si>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</si>
  <si>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</si>
  <si>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</si>
  <si>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</si>
  <si>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</si>
  <si>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</si>
  <si>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</si>
  <si>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</si>
  <si>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</si>
  <si>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</si>
  <si>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</si>
  <si>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</si>
  <si>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</si>
  <si>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</si>
  <si>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</si>
  <si>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</si>
  <si>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</si>
  <si>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</si>
  <si>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</si>
  <si>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</si>
  <si>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</si>
  <si>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</si>
  <si>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</si>
  <si>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</si>
  <si>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</si>
  <si>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</si>
  <si>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</si>
  <si>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</si>
  <si>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</si>
  <si>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</si>
  <si>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</si>
  <si>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</si>
  <si>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</si>
  <si>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</si>
  <si>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</si>
  <si>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</si>
  <si>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</si>
  <si>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</si>
  <si>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</si>
  <si>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</si>
  <si>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</si>
  <si>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</si>
  <si>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</si>
  <si>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</si>
  <si>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</si>
  <si>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</si>
  <si>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</si>
  <si>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</si>
  <si>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</si>
  <si>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</si>
  <si>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</si>
  <si>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</si>
  <si>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</si>
  <si>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</si>
  <si>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</si>
  <si>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</si>
  <si>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</si>
  <si>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</si>
  <si>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</si>
  <si>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</si>
  <si>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</si>
  <si>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</si>
  <si>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</si>
  <si>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</si>
  <si>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</si>
  <si>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</si>
  <si>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</si>
  <si>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</si>
  <si>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</si>
  <si>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</si>
  <si>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</si>
  <si>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</si>
  <si>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</si>
  <si>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</si>
  <si>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</si>
  <si>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</si>
  <si>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</si>
  <si>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</si>
  <si>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</si>
  <si>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</si>
  <si>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</si>
  <si>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</si>
  <si>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</si>
  <si>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</si>
  <si>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</si>
  <si>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</si>
  <si>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</si>
  <si>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</si>
  <si>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</si>
  <si>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</si>
  <si>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</si>
  <si>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</si>
  <si>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0200</t>
  </si>
  <si>
    <t xml:space="preserve">в т.ч.:за непозв. увреждане и дела от и с/у търговци </t>
  </si>
  <si>
    <t>0220</t>
  </si>
  <si>
    <t>ВЕЩНИ ИСКОВЕ</t>
  </si>
  <si>
    <t>0300</t>
  </si>
  <si>
    <t xml:space="preserve">     в т.ч.   по ЗСПЗЗ</t>
  </si>
  <si>
    <t>0310</t>
  </si>
  <si>
    <t>ДЕЛБИ</t>
  </si>
  <si>
    <t>0400</t>
  </si>
  <si>
    <t>ИСКОВЕ ПО КТ</t>
  </si>
  <si>
    <t>0500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</si>
  <si>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</si>
  <si>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</si>
  <si>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</si>
  <si>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</si>
  <si>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</si>
  <si>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0600</t>
  </si>
  <si>
    <t>ДРУГИ ДЕЛА</t>
  </si>
  <si>
    <t>0800</t>
  </si>
  <si>
    <t>0801</t>
  </si>
  <si>
    <t>0802</t>
  </si>
  <si>
    <t>по чл.26-ти от Закона за закрила на детето</t>
  </si>
  <si>
    <t>0803</t>
  </si>
  <si>
    <t>по чл.30-ти от Закона за закрила на детето</t>
  </si>
  <si>
    <t>0804</t>
  </si>
  <si>
    <t>ОБЩО:   / от ш. 0100 до ш. 0800/</t>
  </si>
  <si>
    <t>0899</t>
  </si>
  <si>
    <t>ДЕЛА ОТ АДМИНИСТРАТИВЕН ХАРАКТЕР</t>
  </si>
  <si>
    <t>0900</t>
  </si>
  <si>
    <t xml:space="preserve">     в т.ч. по ЗУТ</t>
  </si>
  <si>
    <t>0910</t>
  </si>
  <si>
    <t>Дела по чл.410 и чл. 417 ГПК и Закона за кредитн.и-ии</t>
  </si>
  <si>
    <t>1000</t>
  </si>
  <si>
    <t>1099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</si>
  <si>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</si>
  <si>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</si>
  <si>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шифър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</si>
  <si>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</si>
  <si>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</si>
  <si>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</si>
  <si>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</si>
  <si>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</si>
  <si>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</si>
  <si>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</si>
  <si>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</si>
  <si>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</si>
  <si>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</si>
  <si>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</si>
  <si>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</si>
  <si>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</si>
  <si>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СПРАВКА ІI</t>
  </si>
  <si>
    <t>Несвършени дела  от 1 до 3г.</t>
  </si>
  <si>
    <t>2300</t>
  </si>
  <si>
    <t>Несвършени дела  от 3 до 5г.</t>
  </si>
  <si>
    <t>2400</t>
  </si>
  <si>
    <t>Несвършени дела  над  5г.</t>
  </si>
  <si>
    <t>2500</t>
  </si>
  <si>
    <t>2600</t>
  </si>
  <si>
    <t>СПРАВКА IV - Извадка от ДРУГИ ДЕЛА - ШИФЪР 0800</t>
  </si>
  <si>
    <t>Особени правила относно производството по гражд.дела при действие на правото на европейския съюз</t>
  </si>
  <si>
    <t>Процедура по Регламент 1393/2007г</t>
  </si>
  <si>
    <t>0806</t>
  </si>
  <si>
    <t>Прицедура по Регламент 1206/2001г.</t>
  </si>
  <si>
    <t>0807</t>
  </si>
  <si>
    <t>Процедура по Регламент 861/2007г.</t>
  </si>
  <si>
    <t>0808</t>
  </si>
  <si>
    <t>Процедура по Регламент 2201/2003</t>
  </si>
  <si>
    <t>0809</t>
  </si>
  <si>
    <t>тел:</t>
  </si>
  <si>
    <t>град: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</si>
  <si>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</si>
  <si>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</si>
  <si>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</si>
  <si>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</si>
  <si>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</si>
  <si>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</si>
  <si>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</si>
  <si>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</si>
  <si>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</si>
  <si>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</si>
  <si>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</si>
  <si>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</si>
  <si>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</si>
  <si>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</si>
  <si>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</si>
  <si>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</si>
  <si>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</si>
  <si>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</si>
  <si>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</si>
  <si>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</si>
  <si>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</si>
  <si>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</si>
  <si>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</si>
  <si>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</si>
  <si>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</si>
  <si>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</si>
  <si>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</si>
  <si>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</si>
  <si>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Гл. ІІ ПРЕСТЪПЛЕНИЯ ПРОТИВ ЛИЧНОСТТА</t>
  </si>
  <si>
    <t>в т.ч. по чл. 159 ал.2,3 и 5 от НК</t>
  </si>
  <si>
    <t>0201</t>
  </si>
  <si>
    <t>трафик на хора - чл.159а-159в</t>
  </si>
  <si>
    <t>0202</t>
  </si>
  <si>
    <t>средна телесна повреда - чл.129 НК</t>
  </si>
  <si>
    <t>0204</t>
  </si>
  <si>
    <t>противозак.лиш. от свобода чл. 142а НК</t>
  </si>
  <si>
    <t>0205</t>
  </si>
  <si>
    <t>блудство - чл. 149 и 150 НК /без чл.149,ал.5 НК/</t>
  </si>
  <si>
    <t>0206</t>
  </si>
  <si>
    <t>изнасилване - чл. 152 НК /без чл.152,ал.4 НК/</t>
  </si>
  <si>
    <t>0207</t>
  </si>
  <si>
    <t xml:space="preserve">склоняване към проституция - чл. 155 </t>
  </si>
  <si>
    <t>0208</t>
  </si>
  <si>
    <t>отвличане на лице от женски пол - чл. 156</t>
  </si>
  <si>
    <t>0209</t>
  </si>
  <si>
    <t>Гл.ІІІ ПРЕСТ. П-В ПРАВАТА НА ГРАЖДАНИТЕ</t>
  </si>
  <si>
    <t>в т.ч.п-в интелект.собств.-чл.172а-173 ал.1 НК</t>
  </si>
  <si>
    <t>0301</t>
  </si>
  <si>
    <t>ГЛ. ІV П-Я П-В БРАКА, СЕМЕЙСТВ. И МЛАДЕЖТА</t>
  </si>
  <si>
    <t>Гл. V ПРЕСТЪПЛЕНИЯ П-В СОБСТВЕНОСТТА</t>
  </si>
  <si>
    <t>в т.ч. кражба - чл. 194-197 НК /без чл.196а НК/</t>
  </si>
  <si>
    <t>0501</t>
  </si>
  <si>
    <t>грабеж - чл. 198 и чл. 200 НК</t>
  </si>
  <si>
    <t>0505</t>
  </si>
  <si>
    <t>присвояване - чл. 201-208 НК /без чл.203 и чл.206,ал4/</t>
  </si>
  <si>
    <t>0506</t>
  </si>
  <si>
    <t>измама - чл. 209-211 НК</t>
  </si>
  <si>
    <t>0507</t>
  </si>
  <si>
    <t>документна измама - чл. 212/без чл.212,ал5/, 212а, 212б НК</t>
  </si>
  <si>
    <t>0511</t>
  </si>
  <si>
    <t>застрахователна измама - чл. 213 НК</t>
  </si>
  <si>
    <t>0512</t>
  </si>
  <si>
    <t>изнудв./рекет/ чл. 213а/1,2/, 214/1/ и 214а НК</t>
  </si>
  <si>
    <t>0514</t>
  </si>
  <si>
    <t>Гл. VІ ПРЕСТЪПЛ. ПРОТИВ СТОПАНСТВОТО</t>
  </si>
  <si>
    <t>п-я в отделни стоп.отрасли - чл. 228 до чл. 240 НК</t>
  </si>
  <si>
    <t>0604</t>
  </si>
  <si>
    <t>0606</t>
  </si>
  <si>
    <t>Гл. VІІ П-Я П-В ФИН., ДАН. И ОСИГ.СИСТЕМИ</t>
  </si>
  <si>
    <t>0700</t>
  </si>
  <si>
    <t>ГЛ. VІІІ П-Я ПРОТИВ Д-ТА НА Д.ОРГ. И ОБЩ. О-ИИ</t>
  </si>
  <si>
    <t>в т.ч. незак. премин. на границата чл. 279 НК</t>
  </si>
  <si>
    <t>прев. през. границата лица и групи чл.280 НК</t>
  </si>
  <si>
    <t>Гл.ІХ  ДОКУМЕНТНИ  ПРЕСТЪПЛЕНИЯ</t>
  </si>
  <si>
    <t>Гл. Х П-Я ПРОТИВ РЕДА И ОБЩ. СПОКОЙСТВИЕ</t>
  </si>
  <si>
    <t>хулиганство - чл. 325 НК</t>
  </si>
  <si>
    <t>1005</t>
  </si>
  <si>
    <t>Гл. ХІ ОБЩООПАСНИ ПРЕСТЪПЛЕНИЯ</t>
  </si>
  <si>
    <t>1100</t>
  </si>
  <si>
    <t>в транспорта-чл. 343 ал.1 б."б", ал.3 б."а" НК</t>
  </si>
  <si>
    <t>1103</t>
  </si>
  <si>
    <t>отнемане на МПС - чл. 346 НК</t>
  </si>
  <si>
    <t>1106</t>
  </si>
  <si>
    <t>отглежд растения и престъпл. свързани с наркот. в-ва    чл. 354, 354а ал.5, 354в ал.1НК</t>
  </si>
  <si>
    <t>1107</t>
  </si>
  <si>
    <t>Гл. ХІІ П-Я ПРОТИВ ОТБР.С-Т НА РЕПУБЛ.</t>
  </si>
  <si>
    <t>1200</t>
  </si>
  <si>
    <t>Гл. ХІІІ  ВОЕННИ ПРЕСТЪПЛЕНИЯ</t>
  </si>
  <si>
    <t>1250</t>
  </si>
  <si>
    <t>Гл. ХІV П-Я ПРОТИВ МИРА И ЧОВЕЧЕСТВОТО</t>
  </si>
  <si>
    <t>1300</t>
  </si>
  <si>
    <t>ВСИЧКО НОХД от ш.0200 до ш.1300</t>
  </si>
  <si>
    <t>1399</t>
  </si>
  <si>
    <t>НЧХД</t>
  </si>
  <si>
    <t>1400</t>
  </si>
  <si>
    <t>чл. 78 а НК</t>
  </si>
  <si>
    <t>1410</t>
  </si>
  <si>
    <t>ЗБППМН</t>
  </si>
  <si>
    <t>1430</t>
  </si>
  <si>
    <t>Давност и амнистии - чл.80-84 от НК</t>
  </si>
  <si>
    <t>1440</t>
  </si>
  <si>
    <t>Реабилитации чл. 85-88а от НК</t>
  </si>
  <si>
    <t>1450</t>
  </si>
  <si>
    <t>Принудителни мед.мерки от ЗЗ и чл. 89 от НК</t>
  </si>
  <si>
    <t>1460</t>
  </si>
  <si>
    <t>1470</t>
  </si>
  <si>
    <t>НЧД от досъдебното производство</t>
  </si>
  <si>
    <t>1480</t>
  </si>
  <si>
    <t>1490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</si>
  <si>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</si>
  <si>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</si>
  <si>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</si>
  <si>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</si>
  <si>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</si>
  <si>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</si>
  <si>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</si>
  <si>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</si>
  <si>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</si>
  <si>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АДМИНИСТРАТИВНИ ДЕЛА - ОБЩО</t>
  </si>
  <si>
    <t>2000</t>
  </si>
  <si>
    <t>в т.ч. до ЗГ и ЗЛОД</t>
  </si>
  <si>
    <t>2001</t>
  </si>
  <si>
    <t>по ЗА, ЗДДС и ДОПК</t>
  </si>
  <si>
    <t>2002</t>
  </si>
  <si>
    <t>по ЗД по пътищата</t>
  </si>
  <si>
    <t>2003</t>
  </si>
  <si>
    <t>по ЗУТ</t>
  </si>
  <si>
    <t>2004</t>
  </si>
  <si>
    <t>2005</t>
  </si>
  <si>
    <t>по Закона за митниците</t>
  </si>
  <si>
    <t>2006</t>
  </si>
  <si>
    <t>2007</t>
  </si>
  <si>
    <t>по Закона за опазване на селскостоп.имущество и ЗОЗЗ</t>
  </si>
  <si>
    <t>2008</t>
  </si>
  <si>
    <t>по Закона за опазване на околната среда /ЗОВВПЗ/</t>
  </si>
  <si>
    <t>2010</t>
  </si>
  <si>
    <t>по Закона за авторското право</t>
  </si>
  <si>
    <t>2011</t>
  </si>
  <si>
    <t>по Закона за мерките срещу изпиране на пари</t>
  </si>
  <si>
    <t>2012</t>
  </si>
  <si>
    <t>по Закона за защита на потребителите /ЗЗП/</t>
  </si>
  <si>
    <t>2013</t>
  </si>
  <si>
    <t>по Закона за местните данъци и такси   /ЗМДТ/</t>
  </si>
  <si>
    <t>2014</t>
  </si>
  <si>
    <t>По УБДХ</t>
  </si>
  <si>
    <t>2015</t>
  </si>
  <si>
    <t>2016</t>
  </si>
  <si>
    <t>СПРАВКА ІII</t>
  </si>
  <si>
    <t>Шифър</t>
  </si>
  <si>
    <t>в</t>
  </si>
  <si>
    <t>Брой насрочвания на дела – ОХ + ЧХ</t>
  </si>
  <si>
    <t>3100</t>
  </si>
  <si>
    <t xml:space="preserve">                       В т.ч. от общ характер</t>
  </si>
  <si>
    <t>3110</t>
  </si>
  <si>
    <t>Брой отлагания на дела ОХ + ЧХ</t>
  </si>
  <si>
    <t>3200</t>
  </si>
  <si>
    <t>3210</t>
  </si>
  <si>
    <t>Изпратени дела за доразсл.от съдия-докладчик</t>
  </si>
  <si>
    <t>3300</t>
  </si>
  <si>
    <t>Изпр.за доразсл.в открито заседание</t>
  </si>
  <si>
    <t>3320</t>
  </si>
  <si>
    <t>От влезли в сила решени,брой  дела, изпратени за доразследване</t>
  </si>
  <si>
    <t>3350</t>
  </si>
  <si>
    <t>3600</t>
  </si>
  <si>
    <t>СПРАВКА ІV</t>
  </si>
  <si>
    <t>А/ до  3 месеца</t>
  </si>
  <si>
    <t>4100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</si>
  <si>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</si>
  <si>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</si>
  <si>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</si>
  <si>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</si>
  <si>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</si>
  <si>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4400</t>
  </si>
  <si>
    <t>4500</t>
  </si>
  <si>
    <t>Административен  ръководител: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</si>
  <si>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</si>
  <si>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</si>
  <si>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</si>
  <si>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</si>
  <si>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</si>
  <si>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</si>
  <si>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</si>
  <si>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</si>
  <si>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</si>
  <si>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</si>
  <si>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</si>
  <si>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</si>
  <si>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</si>
  <si>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</si>
  <si>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</si>
  <si>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</si>
  <si>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</si>
  <si>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</si>
  <si>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</si>
  <si>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</si>
  <si>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</si>
  <si>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</si>
  <si>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</si>
  <si>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</si>
  <si>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</si>
  <si>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</si>
  <si>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</si>
  <si>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</si>
  <si>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</si>
  <si>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</si>
  <si>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</si>
  <si>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</si>
  <si>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</si>
  <si>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</si>
  <si>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</si>
  <si>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</si>
  <si>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</si>
  <si>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</si>
  <si>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</si>
  <si>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</si>
  <si>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</si>
  <si>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</si>
  <si>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</si>
  <si>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</si>
  <si>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</si>
  <si>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</si>
  <si>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</si>
  <si>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</si>
  <si>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</si>
  <si>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</si>
  <si>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</si>
  <si>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</si>
  <si>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</si>
  <si>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</si>
  <si>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</si>
  <si>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</si>
  <si>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</si>
  <si>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</si>
  <si>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От и с/у търговци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</si>
  <si>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</si>
  <si>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</si>
  <si>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</si>
  <si>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</si>
  <si>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</si>
  <si>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</si>
  <si>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</si>
  <si>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</si>
  <si>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</si>
  <si>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</si>
  <si>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</si>
  <si>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</si>
  <si>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в т.ч. по Закона за защита от домашно насилие</t>
  </si>
  <si>
    <t>по Закона за защита от дискриминацията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</si>
  <si>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</si>
  <si>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</si>
  <si>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</si>
  <si>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</si>
  <si>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</si>
  <si>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</si>
  <si>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</si>
  <si>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</si>
  <si>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</si>
  <si>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</si>
  <si>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</si>
  <si>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</si>
  <si>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</si>
  <si>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</si>
  <si>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</si>
  <si>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</si>
  <si>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</si>
  <si>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</si>
  <si>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</si>
  <si>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</si>
  <si>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</si>
  <si>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</si>
  <si>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</si>
  <si>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</si>
  <si>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</si>
  <si>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</si>
  <si>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</si>
  <si>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</si>
  <si>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</si>
  <si>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</si>
  <si>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</si>
  <si>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</si>
  <si>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</si>
  <si>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</si>
  <si>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</si>
  <si>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</si>
  <si>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</si>
  <si>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</si>
  <si>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</si>
  <si>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</si>
  <si>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</si>
  <si>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</si>
  <si>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</si>
  <si>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</si>
  <si>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</si>
  <si>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</si>
  <si>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</si>
  <si>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</si>
  <si>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</si>
  <si>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</si>
  <si>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</si>
  <si>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</si>
  <si>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</si>
  <si>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</si>
  <si>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</si>
  <si>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</si>
  <si>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</si>
  <si>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</si>
  <si>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</si>
  <si>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</si>
  <si>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</si>
  <si>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</si>
  <si>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</si>
  <si>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</si>
  <si>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</si>
  <si>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</si>
  <si>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</si>
  <si>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</si>
  <si>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</si>
  <si>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</si>
  <si>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</si>
  <si>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</si>
  <si>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</si>
  <si>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</si>
  <si>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</si>
  <si>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</si>
  <si>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</si>
  <si>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</si>
  <si>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</si>
  <si>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</si>
  <si>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</si>
  <si>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</si>
  <si>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</si>
  <si>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</si>
  <si>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</si>
  <si>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</si>
  <si>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</si>
  <si>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п-я п/в индустр. собств.чл. 227 НК</t>
  </si>
  <si>
    <t>Кумулации - чл. 23, 25 и 27 НК</t>
  </si>
  <si>
    <t>по Закона за защита на конкуренцията</t>
  </si>
  <si>
    <t>по Закона за националната стандартизация</t>
  </si>
  <si>
    <t>По Закона за защита от дискриминацията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</si>
  <si>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</si>
  <si>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</si>
  <si>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</si>
  <si>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</si>
  <si>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</si>
  <si>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</si>
  <si>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</si>
  <si>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</si>
  <si>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</si>
  <si>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</si>
  <si>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</si>
  <si>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</si>
  <si>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</si>
  <si>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</si>
  <si>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Други ЧНД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</si>
  <si>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</si>
  <si>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</si>
  <si>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</si>
  <si>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</si>
  <si>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</si>
  <si>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</si>
  <si>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</si>
  <si>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</si>
  <si>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</si>
  <si>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</si>
  <si>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</si>
  <si>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</si>
  <si>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</si>
  <si>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</si>
  <si>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</si>
  <si>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</si>
  <si>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</si>
  <si>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</si>
  <si>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</si>
  <si>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</si>
  <si>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</si>
  <si>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</si>
  <si>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</si>
  <si>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</si>
  <si>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</si>
  <si>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</si>
  <si>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</si>
  <si>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</si>
  <si>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</si>
  <si>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</si>
  <si>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</si>
  <si>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</si>
  <si>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</si>
  <si>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</si>
  <si>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</si>
  <si>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ЧНД /ш.1430 до ш.1490/</t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</si>
  <si>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</si>
  <si>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</si>
  <si>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</si>
  <si>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</si>
  <si>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</si>
  <si>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</si>
  <si>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</si>
  <si>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</si>
  <si>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</si>
  <si>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</si>
  <si>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</si>
  <si>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</si>
  <si>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</si>
  <si>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</si>
  <si>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</si>
  <si>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ВСИЧКО:    /от ш. 0100 до ш. 1000/</t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</si>
  <si>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</si>
  <si>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</si>
  <si>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</si>
  <si>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</si>
  <si>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Кнежа</t>
  </si>
  <si>
    <t>месеца на 2015    г.</t>
  </si>
  <si>
    <t>месеца на 2015   г.</t>
  </si>
  <si>
    <t>Справка за дейността на съдиите в РАЙОНЕН СЪД гр. Кнежа</t>
  </si>
  <si>
    <t>за   12 месеца 2015 г. (НАКАЗАТЕЛНИ ДЕЛА)</t>
  </si>
  <si>
    <t>Пламен Тодоров</t>
  </si>
  <si>
    <t>Антон Антонов</t>
  </si>
  <si>
    <t>Мая Кончарска</t>
  </si>
  <si>
    <t>за   12 месеца 2015 г.   (ГРАЖДАНСКИ  ДЕЛА)</t>
  </si>
  <si>
    <t>14г.6м.</t>
  </si>
  <si>
    <t>3г.8м.21д.</t>
  </si>
  <si>
    <t>21г.23д.</t>
  </si>
  <si>
    <t xml:space="preserve">Справка за резултатите от върнати обжалвани и протестирани НАКАЗАТЕЛНИТЕ дела на съдиите 
от РАЙОНЕН СЪД гр.Кнежа през 6 месеца 2015 г. </t>
  </si>
  <si>
    <t xml:space="preserve">Справка за резултатите от върнати обжалвани и протестирани ГРАЖДАНСКИ и ТЪРГОВСКИ дела на съдиите
от РАЙОНЕН СЪД гр. Кнежа през 6 месеца 2015 г.            </t>
  </si>
  <si>
    <t xml:space="preserve">Справка за резултатите от върнати обжалвани и протестирани АДМИНИСТРАТИВНИ дела на съдиите
от РАЙОНЕН СЪД гр. Кнежа през 6 месеца 2015 г.            </t>
  </si>
  <si>
    <t>Изготвил: Мартин Денински - системен администратор</t>
  </si>
  <si>
    <t>/ Антон Антонов /</t>
  </si>
  <si>
    <t>Телефон: 091326441</t>
  </si>
  <si>
    <t>e-mail: rs_kneja@abv.bg</t>
  </si>
  <si>
    <t>Съставил:Мартин Денински - системен администратор</t>
  </si>
  <si>
    <t>Съставил: Мартин Денински - системен администратор</t>
  </si>
  <si>
    <t>дата:091326441</t>
  </si>
  <si>
    <t>Телефон:091326441</t>
  </si>
  <si>
    <t>Дата: 091326441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</si>
</sst>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6" x14ac:knownFonts="1">
    <font>
      <sz val="10"/>
      <name val="Arial"/>
      <charset val="204"/>
    </font>
    <font>
      <sz val="10"/>
      <name val="Arial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15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4" fillId="0" borderId="15" xfId="0" applyNumberFormat="1" applyFont="1" applyBorder="1" applyProtection="1"/>
    <xf numFmtId="0" fontId="4" fillId="0" borderId="15" xfId="0" applyNumberFormat="1" applyFont="1" applyBorder="1" applyAlignment="1" applyProtection="1"/>
    <xf numFmtId="49" fontId="4" fillId="0" borderId="20" xfId="0" applyNumberFormat="1" applyFont="1" applyBorder="1" applyAlignment="1" applyProtection="1">
      <alignment horizontal="center"/>
    </xf>
    <xf numFmtId="0" fontId="4" fillId="0" borderId="15" xfId="0" applyNumberFormat="1" applyFont="1" applyBorder="1" applyAlignment="1" applyProtection="1">
      <alignment horizontal="left"/>
    </xf>
    <xf numFmtId="0" fontId="4" fillId="0" borderId="23" xfId="0" applyNumberFormat="1" applyFont="1" applyBorder="1" applyAlignment="1" applyProtection="1">
      <alignment horizontal="left"/>
    </xf>
    <xf numFmtId="49" fontId="4" fillId="0" borderId="18" xfId="0" applyNumberFormat="1" applyFont="1" applyBorder="1" applyAlignment="1" applyProtection="1">
      <alignment horizontal="center"/>
    </xf>
    <xf numFmtId="0" fontId="4" fillId="0" borderId="50" xfId="0" applyNumberFormat="1" applyFont="1" applyBorder="1" applyAlignment="1" applyProtection="1">
      <alignment horizontal="left" vertical="justify"/>
    </xf>
    <xf numFmtId="1" fontId="4" fillId="0" borderId="30" xfId="0" applyNumberFormat="1" applyFont="1" applyFill="1" applyBorder="1" applyProtection="1">
      <protection locked="0"/>
    </xf>
    <xf numFmtId="1" fontId="4" fillId="0" borderId="22" xfId="0" applyNumberFormat="1" applyFont="1" applyFill="1" applyBorder="1" applyProtection="1">
      <protection locked="0"/>
    </xf>
    <xf numFmtId="0" fontId="16" fillId="0" borderId="23" xfId="0" applyNumberFormat="1" applyFont="1" applyFill="1" applyBorder="1" applyProtection="1"/>
    <xf numFmtId="1" fontId="4" fillId="0" borderId="29" xfId="0" applyNumberFormat="1" applyFont="1" applyFill="1" applyBorder="1" applyProtection="1">
      <protection locked="0"/>
    </xf>
    <xf numFmtId="0" fontId="13" fillId="0" borderId="50" xfId="0" applyNumberFormat="1" applyFont="1" applyBorder="1" applyAlignment="1" applyProtection="1">
      <alignment horizontal="left" vertical="justify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13" fillId="0" borderId="0" xfId="0" applyNumberFormat="1" applyFont="1" applyFill="1" applyProtection="1"/>
    <xf numFmtId="0" fontId="4" fillId="0" borderId="0" xfId="0" applyNumberFormat="1" applyFont="1" applyFill="1" applyProtection="1"/>
    <xf numFmtId="0" fontId="4" fillId="0" borderId="55" xfId="0" applyNumberFormat="1" applyFont="1" applyFill="1" applyBorder="1" applyAlignment="1" applyProtection="1">
      <alignment textRotation="90" wrapText="1"/>
    </xf>
    <xf numFmtId="0" fontId="4" fillId="0" borderId="0" xfId="0" applyNumberFormat="1" applyFont="1" applyFill="1" applyBorder="1" applyAlignment="1" applyProtection="1">
      <alignment textRotation="90" wrapText="1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20" xfId="0" applyNumberFormat="1" applyFont="1" applyFill="1" applyBorder="1" applyAlignment="1" applyProtection="1">
      <alignment horizontal="left" wrapText="1"/>
    </xf>
    <xf numFmtId="49" fontId="4" fillId="0" borderId="20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left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1" fontId="4" fillId="0" borderId="49" xfId="4" applyNumberFormat="1" applyFont="1" applyFill="1" applyBorder="1" applyProtection="1">
      <protection locked="0"/>
    </xf>
    <xf numFmtId="0" fontId="18" fillId="0" borderId="15" xfId="4" applyNumberFormat="1" applyFont="1" applyBorder="1" applyAlignment="1" applyProtection="1"/>
    <xf numFmtId="49" fontId="18" fillId="0" borderId="49" xfId="4" applyNumberFormat="1" applyFont="1" applyBorder="1" applyAlignment="1" applyProtection="1">
      <alignment horizontal="center"/>
    </xf>
    <xf numFmtId="0" fontId="18" fillId="0" borderId="15" xfId="4" applyNumberFormat="1" applyFont="1" applyBorder="1" applyAlignment="1" applyProtection="1">
      <alignment vertical="justify"/>
    </xf>
    <xf numFmtId="0" fontId="18" fillId="0" borderId="15" xfId="4" applyNumberFormat="1" applyFont="1" applyBorder="1" applyAlignment="1" applyProtection="1">
      <alignment shrinkToFit="1"/>
    </xf>
    <xf numFmtId="0" fontId="19" fillId="0" borderId="50" xfId="4" applyNumberFormat="1" applyFont="1" applyBorder="1" applyAlignment="1" applyProtection="1"/>
    <xf numFmtId="0" fontId="18" fillId="0" borderId="24" xfId="4" applyNumberFormat="1" applyFont="1" applyBorder="1" applyAlignment="1" applyProtection="1"/>
    <xf numFmtId="49" fontId="18" fillId="2" borderId="57" xfId="4" applyNumberFormat="1" applyFont="1" applyFill="1" applyBorder="1" applyAlignment="1" applyProtection="1">
      <alignment horizontal="center"/>
    </xf>
    <xf numFmtId="1" fontId="4" fillId="0" borderId="15" xfId="4" applyNumberFormat="1" applyFont="1" applyFill="1" applyBorder="1" applyAlignment="1" applyProtection="1">
      <alignment horizontal="right"/>
      <protection locked="0"/>
    </xf>
    <xf numFmtId="1" fontId="4" fillId="0" borderId="20" xfId="4" applyNumberFormat="1" applyFont="1" applyFill="1" applyBorder="1" applyAlignment="1" applyProtection="1">
      <alignment horizontal="right"/>
      <protection locked="0"/>
    </xf>
    <xf numFmtId="49" fontId="4" fillId="0" borderId="20" xfId="4" applyNumberFormat="1" applyFont="1" applyFill="1" applyBorder="1" applyAlignment="1" applyProtection="1">
      <alignment horizontal="center"/>
      <protection locked="0"/>
    </xf>
    <xf numFmtId="49" fontId="4" fillId="0" borderId="15" xfId="4" applyNumberFormat="1" applyFont="1" applyFill="1" applyBorder="1" applyAlignment="1" applyProtection="1">
      <alignment horizontal="center"/>
      <protection locked="0"/>
    </xf>
    <xf numFmtId="0" fontId="18" fillId="0" borderId="12" xfId="4" applyNumberFormat="1" applyFont="1" applyBorder="1" applyAlignment="1" applyProtection="1">
      <alignment wrapText="1"/>
    </xf>
    <xf numFmtId="49" fontId="18" fillId="0" borderId="58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19" fillId="0" borderId="20" xfId="4" applyNumberFormat="1" applyFont="1" applyBorder="1" applyProtection="1"/>
    <xf numFmtId="49" fontId="18" fillId="0" borderId="20" xfId="4" applyNumberFormat="1" applyFont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20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shrinkToFit="1"/>
    </xf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8" fillId="5" borderId="20" xfId="4" applyNumberFormat="1" applyFont="1" applyFill="1" applyBorder="1" applyProtection="1"/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8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9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60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1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8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60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34" xfId="0" applyBorder="1"/>
    <xf numFmtId="0" fontId="0" fillId="0" borderId="13" xfId="0" applyBorder="1"/>
    <xf numFmtId="0" fontId="0" fillId="0" borderId="43" xfId="0" applyBorder="1"/>
    <xf numFmtId="0" fontId="22" fillId="0" borderId="0" xfId="0" applyFont="1" applyAlignment="1" applyProtection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34" xfId="2" applyNumberFormat="1" applyFont="1" applyFill="1" applyBorder="1" applyProtection="1">
      <protection locked="0"/>
    </xf>
    <xf numFmtId="1" fontId="4" fillId="0" borderId="45" xfId="2" applyNumberFormat="1" applyFont="1" applyFill="1" applyBorder="1" applyProtection="1">
      <protection locked="0"/>
    </xf>
    <xf numFmtId="1" fontId="4" fillId="0" borderId="35" xfId="2" applyNumberFormat="1" applyFont="1" applyFill="1" applyBorder="1" applyProtection="1">
      <protection locked="0"/>
    </xf>
    <xf numFmtId="1" fontId="4" fillId="0" borderId="20" xfId="5" applyNumberFormat="1" applyFont="1" applyFill="1" applyBorder="1" applyProtection="1">
      <protection locked="0"/>
    </xf>
    <xf numFmtId="1" fontId="4" fillId="0" borderId="15" xfId="5" applyNumberFormat="1" applyFont="1" applyFill="1" applyBorder="1" applyProtection="1">
      <protection locked="0"/>
    </xf>
    <xf numFmtId="1" fontId="4" fillId="0" borderId="23" xfId="5" applyNumberFormat="1" applyFont="1" applyFill="1" applyBorder="1" applyProtection="1">
      <protection locked="0"/>
    </xf>
    <xf numFmtId="1" fontId="4" fillId="0" borderId="18" xfId="5" applyNumberFormat="1" applyFont="1" applyFill="1" applyBorder="1" applyProtection="1">
      <protection locked="0"/>
    </xf>
    <xf numFmtId="1" fontId="18" fillId="0" borderId="15" xfId="5" applyNumberFormat="1" applyFont="1" applyFill="1" applyBorder="1" applyProtection="1">
      <protection locked="0"/>
    </xf>
    <xf numFmtId="1" fontId="4" fillId="0" borderId="49" xfId="5" applyNumberFormat="1" applyFont="1" applyFill="1" applyBorder="1" applyProtection="1">
      <protection locked="0"/>
    </xf>
    <xf numFmtId="1" fontId="4" fillId="0" borderId="20" xfId="5" applyNumberFormat="1" applyFont="1" applyFill="1" applyBorder="1" applyAlignment="1" applyProtection="1">
      <alignment vertical="justify"/>
      <protection locked="0"/>
    </xf>
    <xf numFmtId="1" fontId="4" fillId="0" borderId="56" xfId="5" applyNumberFormat="1" applyFont="1" applyFill="1" applyBorder="1" applyProtection="1">
      <protection locked="0"/>
    </xf>
    <xf numFmtId="1" fontId="4" fillId="0" borderId="24" xfId="5" applyNumberFormat="1" applyFont="1" applyFill="1" applyBorder="1" applyProtection="1">
      <protection locked="0"/>
    </xf>
    <xf numFmtId="1" fontId="4" fillId="0" borderId="25" xfId="5" applyNumberFormat="1" applyFont="1" applyFill="1" applyBorder="1" applyProtection="1">
      <protection locked="0"/>
    </xf>
    <xf numFmtId="1" fontId="4" fillId="0" borderId="57" xfId="5" applyNumberFormat="1" applyFont="1" applyFill="1" applyBorder="1" applyProtection="1">
      <protection locked="0"/>
    </xf>
    <xf numFmtId="1" fontId="4" fillId="0" borderId="15" xfId="5" applyNumberFormat="1" applyFont="1" applyFill="1" applyBorder="1" applyAlignment="1" applyProtection="1">
      <alignment horizontal="right"/>
      <protection locked="0"/>
    </xf>
    <xf numFmtId="1" fontId="4" fillId="0" borderId="20" xfId="5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49" fontId="4" fillId="0" borderId="20" xfId="5" applyNumberFormat="1" applyFont="1" applyFill="1" applyBorder="1" applyAlignment="1" applyProtection="1">
      <alignment horizontal="center"/>
      <protection locked="0"/>
    </xf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2" xfId="0" applyFont="1" applyFill="1" applyBorder="1"/>
    <xf numFmtId="0" fontId="11" fillId="2" borderId="63" xfId="0" applyFont="1" applyFill="1" applyBorder="1"/>
    <xf numFmtId="0" fontId="7" fillId="2" borderId="64" xfId="0" applyFont="1" applyFill="1" applyBorder="1"/>
    <xf numFmtId="0" fontId="7" fillId="2" borderId="65" xfId="0" applyFont="1" applyFill="1" applyBorder="1"/>
    <xf numFmtId="0" fontId="10" fillId="2" borderId="65" xfId="0" applyFont="1" applyFill="1" applyBorder="1"/>
    <xf numFmtId="0" fontId="7" fillId="2" borderId="66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1" fontId="4" fillId="0" borderId="56" xfId="4" applyNumberFormat="1" applyFont="1" applyFill="1" applyBorder="1" applyProtection="1">
      <protection locked="0"/>
    </xf>
    <xf numFmtId="1" fontId="4" fillId="0" borderId="23" xfId="4" applyNumberFormat="1" applyFont="1" applyFill="1" applyBorder="1" applyProtection="1">
      <protection locked="0"/>
    </xf>
    <xf numFmtId="1" fontId="4" fillId="0" borderId="18" xfId="4" applyNumberFormat="1" applyFont="1" applyFill="1" applyBorder="1" applyProtection="1">
      <protection locked="0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6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60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9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60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31" xfId="6" applyBorder="1"/>
    <xf numFmtId="0" fontId="4" fillId="0" borderId="61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8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1" fontId="13" fillId="10" borderId="51" xfId="0" applyNumberFormat="1" applyFont="1" applyFill="1" applyBorder="1" applyProtection="1"/>
    <xf numFmtId="1" fontId="13" fillId="10" borderId="50" xfId="4" applyNumberFormat="1" applyFont="1" applyFill="1" applyBorder="1" applyProtection="1"/>
    <xf numFmtId="1" fontId="4" fillId="10" borderId="20" xfId="5" applyNumberFormat="1" applyFont="1" applyFill="1" applyBorder="1" applyProtection="1"/>
    <xf numFmtId="1" fontId="13" fillId="10" borderId="20" xfId="4" applyNumberFormat="1" applyFont="1" applyFill="1" applyBorder="1" applyProtection="1"/>
    <xf numFmtId="0" fontId="19" fillId="0" borderId="15" xfId="4" applyNumberFormat="1" applyFont="1" applyBorder="1" applyAlignment="1" applyProtection="1">
      <alignment wrapText="1"/>
    </xf>
    <xf numFmtId="0" fontId="19" fillId="0" borderId="15" xfId="4" applyNumberFormat="1" applyFont="1" applyBorder="1" applyAlignment="1" applyProtection="1">
      <alignment vertical="justify"/>
    </xf>
    <xf numFmtId="0" fontId="19" fillId="0" borderId="15" xfId="4" applyNumberFormat="1" applyFont="1" applyBorder="1" applyAlignment="1" applyProtection="1">
      <alignment shrinkToFit="1"/>
    </xf>
    <xf numFmtId="0" fontId="19" fillId="0" borderId="15" xfId="4" applyNumberFormat="1" applyFont="1" applyBorder="1" applyAlignment="1" applyProtection="1"/>
    <xf numFmtId="0" fontId="19" fillId="0" borderId="23" xfId="0" applyFont="1" applyBorder="1" applyAlignment="1" applyProtection="1">
      <alignment vertical="justify"/>
    </xf>
    <xf numFmtId="0" fontId="19" fillId="0" borderId="23" xfId="4" applyNumberFormat="1" applyFont="1" applyBorder="1" applyAlignment="1" applyProtection="1">
      <alignment shrinkToFit="1"/>
    </xf>
    <xf numFmtId="1" fontId="13" fillId="10" borderId="18" xfId="4" applyNumberFormat="1" applyFont="1" applyFill="1" applyBorder="1" applyProtection="1"/>
    <xf numFmtId="0" fontId="3" fillId="4" borderId="68" xfId="0" applyFont="1" applyFill="1" applyBorder="1" applyAlignment="1" applyProtection="1">
      <alignment horizontal="center" vertical="center" wrapText="1"/>
      <protection locked="0"/>
    </xf>
    <xf numFmtId="0" fontId="3" fillId="4" borderId="69" xfId="0" applyFont="1" applyFill="1" applyBorder="1" applyAlignment="1" applyProtection="1">
      <alignment horizontal="center" vertical="center" wrapText="1"/>
      <protection locked="0"/>
    </xf>
    <xf numFmtId="0" fontId="3" fillId="4" borderId="84" xfId="0" applyFont="1" applyFill="1" applyBorder="1" applyAlignment="1" applyProtection="1">
      <alignment horizontal="center" vertical="center" wrapText="1"/>
      <protection locked="0"/>
    </xf>
    <xf numFmtId="0" fontId="3" fillId="4" borderId="68" xfId="0" applyFont="1" applyFill="1" applyBorder="1" applyAlignment="1" applyProtection="1">
      <alignment horizontal="center" vertical="center" wrapText="1"/>
    </xf>
    <xf numFmtId="0" fontId="3" fillId="4" borderId="69" xfId="0" applyFont="1" applyFill="1" applyBorder="1" applyAlignment="1" applyProtection="1">
      <alignment horizontal="center" vertical="center" wrapText="1"/>
    </xf>
    <xf numFmtId="0" fontId="3" fillId="9" borderId="86" xfId="0" applyFont="1" applyFill="1" applyBorder="1" applyAlignment="1" applyProtection="1">
      <alignment horizontal="center" vertical="center" wrapText="1"/>
      <protection locked="0"/>
    </xf>
    <xf numFmtId="0" fontId="3" fillId="9" borderId="87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3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8" xfId="0" applyFont="1" applyFill="1" applyBorder="1" applyAlignment="1" applyProtection="1">
      <alignment horizontal="center" vertical="center" wrapText="1"/>
      <protection locked="0"/>
    </xf>
    <xf numFmtId="0" fontId="3" fillId="9" borderId="56" xfId="0" applyFont="1" applyFill="1" applyBorder="1" applyAlignment="1" applyProtection="1">
      <alignment horizontal="center" vertical="center" wrapText="1"/>
      <protection locked="0"/>
    </xf>
    <xf numFmtId="0" fontId="3" fillId="4" borderId="57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7" xfId="0" applyFont="1" applyFill="1" applyBorder="1" applyAlignment="1" applyProtection="1">
      <alignment horizontal="center" vertical="center" wrapText="1"/>
    </xf>
    <xf numFmtId="0" fontId="3" fillId="4" borderId="83" xfId="0" applyFont="1" applyFill="1" applyBorder="1" applyAlignment="1" applyProtection="1">
      <alignment horizontal="center" vertical="center" wrapText="1"/>
    </xf>
    <xf numFmtId="0" fontId="3" fillId="4" borderId="5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1" fontId="13" fillId="10" borderId="20" xfId="0" applyNumberFormat="1" applyFont="1" applyFill="1" applyBorder="1" applyProtection="1"/>
    <xf numFmtId="1" fontId="13" fillId="10" borderId="18" xfId="0" applyNumberFormat="1" applyFont="1" applyFill="1" applyBorder="1" applyProtection="1"/>
    <xf numFmtId="1" fontId="13" fillId="10" borderId="25" xfId="0" applyNumberFormat="1" applyFont="1" applyFill="1" applyBorder="1" applyProtection="1"/>
    <xf numFmtId="1" fontId="13" fillId="10" borderId="50" xfId="0" applyNumberFormat="1" applyFont="1" applyFill="1" applyBorder="1" applyProtection="1"/>
    <xf numFmtId="1" fontId="13" fillId="10" borderId="17" xfId="0" applyNumberFormat="1" applyFont="1" applyFill="1" applyBorder="1" applyProtection="1"/>
    <xf numFmtId="1" fontId="13" fillId="10" borderId="27" xfId="0" applyNumberFormat="1" applyFont="1" applyFill="1" applyBorder="1" applyProtection="1"/>
    <xf numFmtId="1" fontId="13" fillId="10" borderId="53" xfId="0" applyNumberFormat="1" applyFont="1" applyFill="1" applyBorder="1" applyProtection="1"/>
    <xf numFmtId="1" fontId="13" fillId="10" borderId="26" xfId="0" applyNumberFormat="1" applyFont="1" applyFill="1" applyBorder="1" applyProtection="1"/>
    <xf numFmtId="1" fontId="13" fillId="10" borderId="52" xfId="0" applyNumberFormat="1" applyFont="1" applyFill="1" applyBorder="1" applyProtection="1"/>
    <xf numFmtId="1" fontId="13" fillId="10" borderId="54" xfId="0" applyNumberFormat="1" applyFont="1" applyFill="1" applyBorder="1" applyProtection="1"/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6" xfId="0" applyFont="1" applyFill="1" applyBorder="1" applyAlignment="1" applyProtection="1">
      <alignment horizontal="center" vertical="center" wrapText="1"/>
    </xf>
    <xf numFmtId="0" fontId="3" fillId="0" borderId="87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6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70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1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NumberFormat="1" applyFont="1" applyBorder="1" applyAlignment="1" applyProtection="1"/>
    <xf numFmtId="1" fontId="4" fillId="10" borderId="20" xfId="2" applyNumberFormat="1" applyFont="1" applyFill="1" applyBorder="1" applyProtection="1"/>
    <xf numFmtId="1" fontId="4" fillId="10" borderId="25" xfId="2" applyNumberFormat="1" applyFont="1" applyFill="1" applyBorder="1" applyProtection="1"/>
    <xf numFmtId="1" fontId="4" fillId="10" borderId="18" xfId="2" applyNumberFormat="1" applyFont="1" applyFill="1" applyBorder="1" applyProtection="1"/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 applyProtection="1"/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1" fontId="4" fillId="10" borderId="49" xfId="4" applyNumberFormat="1" applyFont="1" applyFill="1" applyBorder="1" applyProtection="1"/>
    <xf numFmtId="1" fontId="4" fillId="10" borderId="18" xfId="5" applyNumberFormat="1" applyFont="1" applyFill="1" applyBorder="1" applyProtection="1"/>
    <xf numFmtId="1" fontId="4" fillId="10" borderId="25" xfId="5" applyNumberFormat="1" applyFont="1" applyFill="1" applyBorder="1" applyProtection="1"/>
    <xf numFmtId="1" fontId="4" fillId="10" borderId="50" xfId="5" applyNumberFormat="1" applyFont="1" applyFill="1" applyBorder="1" applyProtection="1"/>
    <xf numFmtId="1" fontId="4" fillId="10" borderId="67" xfId="4" applyNumberFormat="1" applyFont="1" applyFill="1" applyBorder="1" applyProtection="1"/>
    <xf numFmtId="1" fontId="4" fillId="10" borderId="51" xfId="4" applyNumberFormat="1" applyFont="1" applyFill="1" applyBorder="1" applyProtection="1"/>
    <xf numFmtId="1" fontId="4" fillId="10" borderId="52" xfId="4" applyNumberFormat="1" applyFont="1" applyFill="1" applyBorder="1" applyProtection="1"/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1" fontId="4" fillId="10" borderId="20" xfId="4" applyNumberFormat="1" applyFont="1" applyFill="1" applyBorder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49" fontId="18" fillId="9" borderId="49" xfId="4" applyNumberFormat="1" applyFont="1" applyFill="1" applyBorder="1" applyAlignment="1" applyProtection="1">
      <alignment horizontal="center"/>
    </xf>
    <xf numFmtId="49" fontId="18" fillId="9" borderId="56" xfId="4" applyNumberFormat="1" applyFont="1" applyFill="1" applyBorder="1" applyAlignment="1" applyProtection="1">
      <alignment horizontal="center"/>
    </xf>
    <xf numFmtId="49" fontId="18" fillId="9" borderId="52" xfId="4" applyNumberFormat="1" applyFont="1" applyFill="1" applyBorder="1" applyAlignment="1" applyProtection="1">
      <alignment horizontal="center"/>
    </xf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49" fontId="4" fillId="9" borderId="20" xfId="0" applyNumberFormat="1" applyFont="1" applyFill="1" applyBorder="1" applyAlignment="1" applyProtection="1">
      <alignment horizontal="center"/>
    </xf>
    <xf numFmtId="49" fontId="4" fillId="9" borderId="51" xfId="0" applyNumberFormat="1" applyFont="1" applyFill="1" applyBorder="1" applyAlignment="1" applyProtection="1">
      <alignment horizontal="center"/>
    </xf>
    <xf numFmtId="49" fontId="4" fillId="9" borderId="25" xfId="0" applyNumberFormat="1" applyFont="1" applyFill="1" applyBorder="1" applyAlignment="1" applyProtection="1">
      <alignment horizontal="center"/>
    </xf>
    <xf numFmtId="49" fontId="4" fillId="9" borderId="18" xfId="0" applyNumberFormat="1" applyFont="1" applyFill="1" applyBorder="1" applyAlignment="1" applyProtection="1">
      <alignment horizontal="center"/>
    </xf>
    <xf numFmtId="49" fontId="4" fillId="9" borderId="54" xfId="0" applyNumberFormat="1" applyFont="1" applyFill="1" applyBorder="1" applyAlignment="1" applyProtection="1">
      <alignment horizontal="center"/>
    </xf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80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81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27" fillId="14" borderId="15" xfId="0" applyNumberFormat="1" applyFont="1" applyFill="1" applyBorder="1" applyAlignment="1" applyProtection="1">
      <alignment horizontal="center"/>
    </xf>
    <xf numFmtId="0" fontId="27" fillId="14" borderId="20" xfId="0" applyNumberFormat="1" applyFont="1" applyFill="1" applyBorder="1" applyAlignment="1" applyProtection="1">
      <alignment horizontal="center"/>
    </xf>
    <xf numFmtId="0" fontId="27" fillId="14" borderId="49" xfId="0" applyNumberFormat="1" applyFont="1" applyFill="1" applyBorder="1" applyAlignment="1" applyProtection="1">
      <alignment horizontal="center"/>
    </xf>
    <xf numFmtId="0" fontId="27" fillId="14" borderId="17" xfId="0" applyNumberFormat="1" applyFont="1" applyFill="1" applyBorder="1" applyAlignment="1" applyProtection="1">
      <alignment horizontal="center"/>
    </xf>
    <xf numFmtId="0" fontId="13" fillId="0" borderId="15" xfId="0" applyNumberFormat="1" applyFont="1" applyBorder="1" applyProtection="1"/>
    <xf numFmtId="0" fontId="13" fillId="0" borderId="15" xfId="0" applyNumberFormat="1" applyFont="1" applyBorder="1" applyAlignment="1" applyProtection="1">
      <alignment horizontal="left"/>
    </xf>
    <xf numFmtId="0" fontId="13" fillId="0" borderId="24" xfId="0" applyNumberFormat="1" applyFont="1" applyBorder="1" applyAlignment="1" applyProtection="1">
      <alignment horizontal="left" vertical="justify"/>
    </xf>
    <xf numFmtId="0" fontId="43" fillId="12" borderId="15" xfId="4" applyNumberFormat="1" applyFont="1" applyFill="1" applyBorder="1" applyAlignment="1" applyProtection="1">
      <alignment horizontal="center"/>
    </xf>
    <xf numFmtId="0" fontId="43" fillId="12" borderId="49" xfId="4" applyNumberFormat="1" applyFont="1" applyFill="1" applyBorder="1" applyAlignment="1" applyProtection="1">
      <alignment horizontal="center"/>
    </xf>
    <xf numFmtId="0" fontId="43" fillId="12" borderId="20" xfId="4" applyNumberFormat="1" applyFont="1" applyFill="1" applyBorder="1" applyAlignment="1" applyProtection="1">
      <alignment horizontal="center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0" fontId="25" fillId="2" borderId="71" xfId="0" applyFont="1" applyFill="1" applyBorder="1" applyAlignment="1">
      <alignment horizontal="center"/>
    </xf>
    <xf numFmtId="0" fontId="25" fillId="2" borderId="72" xfId="0" applyFont="1" applyFill="1" applyBorder="1" applyAlignment="1">
      <alignment horizontal="center"/>
    </xf>
    <xf numFmtId="0" fontId="25" fillId="2" borderId="73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3" fillId="0" borderId="77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4" xfId="0" applyFont="1" applyFill="1" applyBorder="1" applyAlignment="1" applyProtection="1">
      <alignment horizontal="center" vertical="center" wrapText="1"/>
    </xf>
    <xf numFmtId="0" fontId="3" fillId="15" borderId="75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3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8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9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8" xfId="0" applyFont="1" applyFill="1" applyBorder="1" applyAlignment="1" applyProtection="1">
      <alignment horizontal="center" vertical="center" wrapText="1"/>
    </xf>
    <xf numFmtId="0" fontId="4" fillId="0" borderId="79" xfId="0" applyFont="1" applyFill="1" applyBorder="1" applyAlignment="1" applyProtection="1">
      <alignment horizontal="center" vertical="center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74" xfId="0" applyNumberFormat="1" applyFont="1" applyBorder="1" applyAlignment="1" applyProtection="1">
      <alignment horizontal="center" vertical="center" wrapText="1"/>
    </xf>
    <xf numFmtId="0" fontId="4" fillId="0" borderId="80" xfId="0" applyNumberFormat="1" applyFont="1" applyBorder="1" applyAlignment="1" applyProtection="1">
      <alignment horizontal="center" vertical="center" wrapText="1"/>
    </xf>
    <xf numFmtId="0" fontId="4" fillId="0" borderId="2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70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19" xfId="0" applyNumberFormat="1" applyFont="1" applyFill="1" applyBorder="1" applyAlignment="1" applyProtection="1">
      <alignment horizontal="center" vertical="center" textRotation="90" wrapText="1"/>
    </xf>
    <xf numFmtId="0" fontId="13" fillId="15" borderId="20" xfId="0" applyNumberFormat="1" applyFont="1" applyFill="1" applyBorder="1" applyAlignment="1" applyProtection="1">
      <alignment horizontal="center" vertical="center" textRotation="90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textRotation="90" wrapText="1"/>
    </xf>
    <xf numFmtId="0" fontId="4" fillId="0" borderId="57" xfId="0" applyNumberFormat="1" applyFont="1" applyBorder="1" applyAlignment="1" applyProtection="1">
      <alignment horizontal="center" vertical="center" textRotation="90" wrapText="1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13" fillId="15" borderId="25" xfId="0" applyNumberFormat="1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 wrapText="1"/>
    </xf>
    <xf numFmtId="0" fontId="4" fillId="0" borderId="76" xfId="4" applyNumberFormat="1" applyFont="1" applyFill="1" applyBorder="1" applyAlignment="1" applyProtection="1">
      <alignment horizontal="center" vertical="center" textRotation="90" wrapText="1"/>
    </xf>
    <xf numFmtId="0" fontId="4" fillId="0" borderId="81" xfId="4" applyNumberFormat="1" applyFont="1" applyFill="1" applyBorder="1" applyAlignment="1" applyProtection="1">
      <alignment horizontal="center" vertical="center" textRotation="90" wrapText="1"/>
    </xf>
    <xf numFmtId="0" fontId="4" fillId="0" borderId="57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60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5" xfId="4" applyNumberFormat="1" applyFont="1" applyFill="1" applyBorder="1" applyAlignment="1" applyProtection="1">
      <alignment horizontal="center" vertical="center" textRotation="90" wrapText="1"/>
    </xf>
    <xf numFmtId="0" fontId="13" fillId="0" borderId="82" xfId="4" applyNumberFormat="1" applyFont="1" applyFill="1" applyBorder="1" applyAlignment="1" applyProtection="1">
      <alignment horizontal="center"/>
      <protection locked="0"/>
    </xf>
    <xf numFmtId="0" fontId="13" fillId="0" borderId="79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74" xfId="4" applyNumberFormat="1" applyFont="1" applyBorder="1" applyAlignment="1" applyProtection="1">
      <alignment horizontal="center" vertical="center" wrapText="1"/>
    </xf>
    <xf numFmtId="0" fontId="4" fillId="0" borderId="80" xfId="4" applyFont="1" applyBorder="1" applyAlignment="1" applyProtection="1">
      <alignment horizontal="center" vertical="center" wrapText="1"/>
    </xf>
    <xf numFmtId="0" fontId="4" fillId="0" borderId="24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80" xfId="4" applyFont="1" applyFill="1" applyBorder="1" applyAlignment="1" applyProtection="1">
      <alignment horizontal="center" vertical="center" wrapText="1"/>
    </xf>
    <xf numFmtId="0" fontId="4" fillId="0" borderId="24" xfId="4" applyFont="1" applyFill="1" applyBorder="1" applyAlignment="1" applyProtection="1">
      <alignment horizontal="center" vertical="center" wrapText="1"/>
    </xf>
    <xf numFmtId="0" fontId="19" fillId="0" borderId="82" xfId="4" applyNumberFormat="1" applyFont="1" applyBorder="1" applyAlignment="1" applyProtection="1">
      <alignment horizontal="left"/>
    </xf>
    <xf numFmtId="0" fontId="19" fillId="0" borderId="79" xfId="4" applyNumberFormat="1" applyFont="1" applyBorder="1" applyAlignment="1" applyProtection="1">
      <alignment horizontal="left"/>
    </xf>
    <xf numFmtId="0" fontId="4" fillId="0" borderId="76" xfId="4" applyNumberFormat="1" applyFont="1" applyBorder="1" applyAlignment="1" applyProtection="1">
      <alignment horizontal="center" vertical="center" textRotation="90" wrapText="1"/>
    </xf>
    <xf numFmtId="0" fontId="4" fillId="0" borderId="81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25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3" fillId="15" borderId="25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60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80" xfId="4" applyNumberFormat="1" applyFont="1" applyFill="1" applyBorder="1" applyAlignment="1" applyProtection="1">
      <alignment horizontal="center" vertical="center" textRotation="90" wrapText="1"/>
    </xf>
    <xf numFmtId="0" fontId="4" fillId="0" borderId="24" xfId="4" applyNumberFormat="1" applyFont="1" applyFill="1" applyBorder="1" applyAlignment="1" applyProtection="1">
      <alignment horizontal="center" vertical="center" textRotation="90" wrapText="1"/>
    </xf>
    <xf numFmtId="0" fontId="4" fillId="15" borderId="76" xfId="4" applyNumberFormat="1" applyFont="1" applyFill="1" applyBorder="1" applyAlignment="1" applyProtection="1">
      <alignment horizontal="center" vertical="center" textRotation="90" wrapText="1"/>
    </xf>
    <xf numFmtId="0" fontId="4" fillId="15" borderId="81" xfId="4" applyNumberFormat="1" applyFont="1" applyFill="1" applyBorder="1" applyAlignment="1" applyProtection="1">
      <alignment horizontal="center" vertical="center" textRotation="90" wrapText="1"/>
    </xf>
    <xf numFmtId="0" fontId="4" fillId="15" borderId="57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70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3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4" xfId="0" applyFont="1" applyBorder="1" applyAlignment="1" applyProtection="1">
      <alignment horizontal="center" vertical="center" wrapText="1"/>
    </xf>
    <xf numFmtId="0" fontId="13" fillId="0" borderId="59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3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3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3" fillId="7" borderId="82" xfId="0" applyFont="1" applyFill="1" applyBorder="1" applyAlignment="1">
      <alignment horizontal="center" vertical="center"/>
    </xf>
    <xf numFmtId="0" fontId="13" fillId="7" borderId="79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9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7" fillId="6" borderId="0" xfId="0" applyFont="1" applyFill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8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27" fillId="8" borderId="0" xfId="0" applyFont="1" applyFill="1" applyAlignment="1">
      <alignment horizontal="left" vertical="top" wrapText="1"/>
    </xf>
    <xf numFmtId="0" fontId="4" fillId="5" borderId="34" xfId="0" applyFont="1" applyFill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34" fillId="11" borderId="0" xfId="8" applyFont="1" applyFill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8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70" xfId="6" applyFont="1" applyBorder="1" applyAlignment="1">
      <alignment horizontal="center" vertical="center" wrapText="1"/>
    </xf>
    <xf numFmtId="0" fontId="17" fillId="0" borderId="60" xfId="6" applyFont="1" applyBorder="1" applyAlignment="1">
      <alignment horizontal="center" vertical="center" wrapText="1"/>
    </xf>
    <xf numFmtId="0" fontId="17" fillId="0" borderId="85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3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12</xdr:row>
      <xdr:rowOff>108858</xdr:rowOff>
    </xdr:from>
    <xdr:to>
      <xdr:col>1</xdr:col>
      <xdr:colOff>1921329</xdr:colOff>
      <xdr:row>18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123825</xdr:rowOff>
    </xdr:from>
    <xdr:to>
      <xdr:col>1</xdr:col>
      <xdr:colOff>895350</xdr:colOff>
      <xdr:row>16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16</xdr:row>
      <xdr:rowOff>142875</xdr:rowOff>
    </xdr:from>
    <xdr:to>
      <xdr:col>1</xdr:col>
      <xdr:colOff>1809750</xdr:colOff>
      <xdr:row>24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A13" sqref="A13"/>
    </sheetView>
  </sheetViews>
  <sheetFormatPr defaultRowHeight="15" x14ac:dyDescent="0.2"/>
  <cols>
    <col min="1" max="8" width="9.140625" style="490"/>
    <col min="9" max="9" width="17.28515625" style="490" customWidth="1"/>
    <col min="10" max="10" width="29.42578125" style="490" customWidth="1"/>
    <col min="11" max="11" width="22.28515625" style="490" customWidth="1"/>
    <col min="12" max="16384" width="9.140625" style="490"/>
  </cols>
  <sheetData>
    <row r="2" spans="1:11" s="486" customFormat="1" ht="15.75" x14ac:dyDescent="0.2">
      <c r="A2" s="533" t="s">
        <v>412</v>
      </c>
      <c r="B2" s="533"/>
      <c r="C2" s="533"/>
      <c r="D2" s="533"/>
      <c r="E2" s="533"/>
      <c r="F2" s="533"/>
      <c r="G2" s="533"/>
      <c r="H2" s="533"/>
      <c r="I2" s="533"/>
      <c r="J2" s="533"/>
      <c r="K2" s="485"/>
    </row>
    <row r="3" spans="1:11" s="488" customFormat="1" ht="15.75" x14ac:dyDescent="0.2">
      <c r="A3" s="533" t="s">
        <v>413</v>
      </c>
      <c r="B3" s="533"/>
      <c r="C3" s="533"/>
      <c r="D3" s="533"/>
      <c r="E3" s="533"/>
      <c r="F3" s="533"/>
      <c r="G3" s="533"/>
      <c r="H3" s="533"/>
      <c r="I3" s="533"/>
      <c r="J3" s="533"/>
      <c r="K3" s="487"/>
    </row>
    <row r="4" spans="1:11" s="488" customFormat="1" ht="15.75" x14ac:dyDescent="0.2">
      <c r="A4" s="533" t="s">
        <v>414</v>
      </c>
      <c r="B4" s="533"/>
      <c r="C4" s="533"/>
      <c r="D4" s="533"/>
      <c r="E4" s="533"/>
      <c r="F4" s="533"/>
      <c r="G4" s="533"/>
      <c r="H4" s="533"/>
      <c r="I4" s="533"/>
      <c r="J4" s="533"/>
      <c r="K4" s="487"/>
    </row>
    <row r="5" spans="1:11" s="488" customFormat="1" ht="15.75" x14ac:dyDescent="0.2">
      <c r="A5" s="533" t="s">
        <v>417</v>
      </c>
      <c r="B5" s="533"/>
      <c r="C5" s="533"/>
      <c r="D5" s="533"/>
      <c r="E5" s="533"/>
      <c r="F5" s="533"/>
      <c r="G5" s="533"/>
      <c r="H5" s="533"/>
      <c r="I5" s="533"/>
      <c r="J5" s="533"/>
      <c r="K5" s="487"/>
    </row>
    <row r="6" spans="1:11" s="488" customFormat="1" ht="15.75" x14ac:dyDescent="0.2">
      <c r="A6" s="533" t="s">
        <v>416</v>
      </c>
      <c r="B6" s="533"/>
      <c r="C6" s="533"/>
      <c r="D6" s="533"/>
      <c r="E6" s="533"/>
      <c r="F6" s="533"/>
      <c r="G6" s="533"/>
      <c r="H6" s="533"/>
      <c r="I6" s="533"/>
      <c r="J6" s="533"/>
      <c r="K6" s="487"/>
    </row>
    <row r="7" spans="1:11" s="488" customFormat="1" ht="15.75" x14ac:dyDescent="0.2">
      <c r="A7" s="533" t="s">
        <v>418</v>
      </c>
      <c r="B7" s="533"/>
      <c r="C7" s="533"/>
      <c r="D7" s="533"/>
      <c r="E7" s="533"/>
      <c r="F7" s="533"/>
      <c r="G7" s="533"/>
      <c r="H7" s="533"/>
      <c r="I7" s="533"/>
      <c r="J7" s="533"/>
      <c r="K7" s="487"/>
    </row>
    <row r="8" spans="1:11" s="488" customFormat="1" ht="15.75" x14ac:dyDescent="0.2">
      <c r="A8" s="533" t="s">
        <v>415</v>
      </c>
      <c r="B8" s="533"/>
      <c r="C8" s="533"/>
      <c r="D8" s="533"/>
      <c r="E8" s="533"/>
      <c r="F8" s="533"/>
      <c r="G8" s="533"/>
      <c r="H8" s="533"/>
      <c r="I8" s="533"/>
      <c r="J8" s="533"/>
      <c r="K8" s="487"/>
    </row>
    <row r="9" spans="1:11" ht="16.5" thickBot="1" x14ac:dyDescent="0.3">
      <c r="A9" s="222"/>
      <c r="B9" s="223"/>
      <c r="C9" s="8"/>
      <c r="D9" s="489"/>
      <c r="E9" s="222"/>
      <c r="F9" s="222"/>
      <c r="G9" s="222"/>
      <c r="H9" s="222"/>
      <c r="I9" s="222"/>
      <c r="J9" s="224"/>
      <c r="K9" s="222"/>
    </row>
    <row r="10" spans="1:11" ht="16.5" thickBot="1" x14ac:dyDescent="0.3">
      <c r="A10" s="530" t="s">
        <v>420</v>
      </c>
      <c r="B10" s="531"/>
      <c r="C10" s="531"/>
      <c r="D10" s="531"/>
      <c r="E10" s="531"/>
      <c r="F10" s="531"/>
      <c r="G10" s="531"/>
      <c r="H10" s="531"/>
      <c r="I10" s="531"/>
      <c r="J10" s="531"/>
      <c r="K10" s="532"/>
    </row>
    <row r="11" spans="1:11" ht="16.5" thickTop="1" x14ac:dyDescent="0.25">
      <c r="A11" s="234"/>
      <c r="B11" s="223"/>
      <c r="C11" s="225"/>
      <c r="D11" s="225"/>
      <c r="E11" s="225"/>
      <c r="F11" s="225"/>
      <c r="G11" s="225"/>
      <c r="H11" s="225"/>
      <c r="I11" s="225"/>
      <c r="J11" s="225"/>
      <c r="K11" s="235"/>
    </row>
    <row r="12" spans="1:11" ht="15.75" x14ac:dyDescent="0.25">
      <c r="A12" s="234"/>
      <c r="B12" s="223"/>
      <c r="C12" s="257" t="s">
        <v>426</v>
      </c>
      <c r="D12" s="257"/>
      <c r="E12" s="257"/>
      <c r="F12" s="257"/>
      <c r="G12" s="257"/>
      <c r="H12" s="257"/>
      <c r="I12" s="257"/>
      <c r="J12" s="257"/>
      <c r="K12" s="235"/>
    </row>
    <row r="13" spans="1:11" ht="15.75" x14ac:dyDescent="0.25">
      <c r="A13" s="234"/>
      <c r="B13" s="223"/>
      <c r="C13" s="257" t="s">
        <v>421</v>
      </c>
      <c r="D13" s="257"/>
      <c r="E13" s="257"/>
      <c r="F13" s="257"/>
      <c r="G13" s="257"/>
      <c r="H13" s="257"/>
      <c r="I13" s="257"/>
      <c r="J13" s="257"/>
      <c r="K13" s="235"/>
    </row>
    <row r="14" spans="1:11" ht="16.5" thickBot="1" x14ac:dyDescent="0.3">
      <c r="A14" s="236"/>
      <c r="B14" s="237"/>
      <c r="C14" s="238"/>
      <c r="D14" s="237"/>
      <c r="E14" s="237"/>
      <c r="F14" s="237"/>
      <c r="G14" s="237"/>
      <c r="H14" s="237"/>
      <c r="I14" s="237"/>
      <c r="J14" s="237"/>
      <c r="K14" s="239"/>
    </row>
    <row r="15" spans="1:11" ht="46.5" customHeight="1" thickTop="1" x14ac:dyDescent="0.2">
      <c r="A15" s="534" t="s">
        <v>571</v>
      </c>
      <c r="B15" s="534"/>
      <c r="C15" s="534"/>
      <c r="D15" s="534"/>
      <c r="E15" s="534"/>
      <c r="F15" s="534"/>
      <c r="G15" s="534"/>
      <c r="H15" s="534"/>
      <c r="I15" s="534"/>
      <c r="J15" s="534"/>
      <c r="K15" s="534"/>
    </row>
    <row r="16" spans="1:11" ht="46.5" customHeight="1" x14ac:dyDescent="0.2">
      <c r="A16" s="534" t="s">
        <v>572</v>
      </c>
      <c r="B16" s="534"/>
      <c r="C16" s="534"/>
      <c r="D16" s="534"/>
      <c r="E16" s="534"/>
      <c r="F16" s="534"/>
      <c r="G16" s="534"/>
      <c r="H16" s="534"/>
      <c r="I16" s="534"/>
      <c r="J16" s="534"/>
      <c r="K16" s="534"/>
    </row>
    <row r="17" spans="1:11" ht="46.5" customHeight="1" x14ac:dyDescent="0.2">
      <c r="A17" s="534" t="s">
        <v>573</v>
      </c>
      <c r="B17" s="534"/>
      <c r="C17" s="534"/>
      <c r="D17" s="534"/>
      <c r="E17" s="534"/>
      <c r="F17" s="534"/>
      <c r="G17" s="534"/>
      <c r="H17" s="534"/>
      <c r="I17" s="534"/>
      <c r="J17" s="534"/>
      <c r="K17" s="534"/>
    </row>
    <row r="18" spans="1:11" ht="46.5" customHeight="1" x14ac:dyDescent="0.2">
      <c r="A18" s="534" t="s">
        <v>574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34"/>
    </row>
    <row r="19" spans="1:11" ht="46.5" customHeight="1" x14ac:dyDescent="0.2">
      <c r="A19" s="534" t="s">
        <v>575</v>
      </c>
      <c r="B19" s="534"/>
      <c r="C19" s="534"/>
      <c r="D19" s="534"/>
      <c r="E19" s="534"/>
      <c r="F19" s="534"/>
      <c r="G19" s="534"/>
      <c r="H19" s="534"/>
      <c r="I19" s="534"/>
      <c r="J19" s="534"/>
      <c r="K19" s="534"/>
    </row>
    <row r="20" spans="1:11" ht="46.5" customHeight="1" x14ac:dyDescent="0.2">
      <c r="A20" s="534" t="s">
        <v>576</v>
      </c>
      <c r="B20" s="534"/>
      <c r="C20" s="534"/>
      <c r="D20" s="534"/>
      <c r="E20" s="534"/>
      <c r="F20" s="534"/>
      <c r="G20" s="534"/>
      <c r="H20" s="534"/>
      <c r="I20" s="534"/>
      <c r="J20" s="534"/>
      <c r="K20" s="534"/>
    </row>
    <row r="21" spans="1:11" ht="46.5" customHeight="1" x14ac:dyDescent="0.2">
      <c r="A21" s="534" t="s">
        <v>577</v>
      </c>
      <c r="B21" s="534"/>
      <c r="C21" s="534"/>
      <c r="D21" s="534"/>
      <c r="E21" s="534"/>
      <c r="F21" s="534"/>
      <c r="G21" s="534"/>
      <c r="H21" s="534"/>
      <c r="I21" s="534"/>
      <c r="J21" s="534"/>
      <c r="K21" s="534"/>
    </row>
    <row r="22" spans="1:11" ht="120" customHeight="1" x14ac:dyDescent="0.2">
      <c r="A22" s="534" t="s">
        <v>586</v>
      </c>
      <c r="B22" s="534"/>
      <c r="C22" s="534"/>
      <c r="D22" s="534"/>
      <c r="E22" s="534"/>
      <c r="F22" s="534"/>
      <c r="G22" s="534"/>
      <c r="H22" s="534"/>
      <c r="I22" s="534"/>
      <c r="J22" s="534"/>
      <c r="K22" s="534"/>
    </row>
    <row r="23" spans="1:11" ht="46.5" customHeight="1" x14ac:dyDescent="0.2">
      <c r="A23" s="534" t="s">
        <v>569</v>
      </c>
      <c r="B23" s="534"/>
      <c r="C23" s="534"/>
      <c r="D23" s="534"/>
      <c r="E23" s="534"/>
      <c r="F23" s="534"/>
      <c r="G23" s="534"/>
      <c r="H23" s="534"/>
      <c r="I23" s="534"/>
      <c r="J23" s="534"/>
      <c r="K23" s="534"/>
    </row>
    <row r="24" spans="1:11" ht="46.5" customHeight="1" x14ac:dyDescent="0.2">
      <c r="A24" s="534" t="s">
        <v>578</v>
      </c>
      <c r="B24" s="534"/>
      <c r="C24" s="534"/>
      <c r="D24" s="534"/>
      <c r="E24" s="534"/>
      <c r="F24" s="534"/>
      <c r="G24" s="534"/>
      <c r="H24" s="534"/>
      <c r="I24" s="534"/>
      <c r="J24" s="534"/>
      <c r="K24" s="534"/>
    </row>
    <row r="25" spans="1:11" ht="46.5" customHeight="1" x14ac:dyDescent="0.2">
      <c r="A25" s="534" t="s">
        <v>570</v>
      </c>
      <c r="B25" s="534"/>
      <c r="C25" s="534"/>
      <c r="D25" s="534"/>
      <c r="E25" s="534"/>
      <c r="F25" s="534"/>
      <c r="G25" s="534"/>
      <c r="H25" s="534"/>
      <c r="I25" s="534"/>
      <c r="J25" s="534"/>
      <c r="K25" s="534"/>
    </row>
    <row r="26" spans="1:11" ht="46.5" customHeight="1" x14ac:dyDescent="0.2">
      <c r="A26" s="534" t="s">
        <v>579</v>
      </c>
      <c r="B26" s="534"/>
      <c r="C26" s="534"/>
      <c r="D26" s="534"/>
      <c r="E26" s="534"/>
      <c r="F26" s="534"/>
      <c r="G26" s="534"/>
      <c r="H26" s="534"/>
      <c r="I26" s="534"/>
      <c r="J26" s="534"/>
      <c r="K26" s="534"/>
    </row>
    <row r="27" spans="1:11" ht="6.75" customHeight="1" x14ac:dyDescent="0.2">
      <c r="A27" s="534"/>
      <c r="B27" s="534"/>
      <c r="C27" s="534"/>
      <c r="D27" s="534"/>
      <c r="E27" s="534"/>
      <c r="F27" s="534"/>
      <c r="G27" s="534"/>
      <c r="H27" s="534"/>
      <c r="I27" s="534"/>
      <c r="J27" s="534"/>
      <c r="K27" s="534"/>
    </row>
    <row r="28" spans="1:11" ht="46.5" customHeight="1" x14ac:dyDescent="0.2">
      <c r="A28" s="534" t="s">
        <v>580</v>
      </c>
      <c r="B28" s="534"/>
      <c r="C28" s="534"/>
      <c r="D28" s="534"/>
      <c r="E28" s="534"/>
      <c r="F28" s="534"/>
      <c r="G28" s="534"/>
      <c r="H28" s="534"/>
      <c r="I28" s="534"/>
      <c r="J28" s="534"/>
      <c r="K28" s="534"/>
    </row>
    <row r="29" spans="1:11" ht="46.5" customHeight="1" x14ac:dyDescent="0.2">
      <c r="A29" s="534" t="s">
        <v>523</v>
      </c>
      <c r="B29" s="534"/>
      <c r="C29" s="534"/>
      <c r="D29" s="534"/>
      <c r="E29" s="534"/>
      <c r="F29" s="534"/>
      <c r="G29" s="534"/>
      <c r="H29" s="534"/>
      <c r="I29" s="534"/>
      <c r="J29" s="534"/>
      <c r="K29" s="534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3"/>
  <sheetViews>
    <sheetView tabSelected="1" zoomScale="90" zoomScaleNormal="90" workbookViewId="0">
      <selection activeCell="S36" sqref="S36"/>
    </sheetView>
  </sheetViews>
  <sheetFormatPr defaultRowHeight="12.75" x14ac:dyDescent="0.2"/>
  <cols>
    <col min="1" max="1" width="16.85546875" style="380" customWidth="1"/>
    <col min="2" max="2" width="2.7109375" style="380" bestFit="1" customWidth="1"/>
    <col min="3" max="3" width="7.140625" style="380" customWidth="1"/>
    <col min="4" max="4" width="9.5703125" style="380" customWidth="1"/>
    <col min="5" max="5" width="10" style="380" customWidth="1"/>
    <col min="6" max="6" width="10.85546875" style="380" customWidth="1"/>
    <col min="7" max="7" width="13.5703125" style="380" customWidth="1"/>
    <col min="8" max="8" width="9.140625" style="380" customWidth="1"/>
    <col min="9" max="9" width="9.7109375" style="380" customWidth="1"/>
    <col min="10" max="10" width="8.7109375" style="380" customWidth="1"/>
    <col min="11" max="21" width="9.140625" style="380"/>
    <col min="22" max="22" width="12.85546875" style="380" customWidth="1"/>
    <col min="23" max="16384" width="9.140625" style="380"/>
  </cols>
  <sheetData>
    <row r="1" spans="1:22" s="6" customFormat="1" ht="21" customHeight="1" x14ac:dyDescent="0.2">
      <c r="B1" s="535" t="s">
        <v>46</v>
      </c>
      <c r="C1" s="535"/>
      <c r="D1" s="535"/>
      <c r="E1" s="535"/>
      <c r="F1" s="535"/>
      <c r="G1" s="535"/>
      <c r="H1" s="535"/>
      <c r="I1" s="535"/>
      <c r="J1" s="535"/>
      <c r="K1" s="1" t="s">
        <v>588</v>
      </c>
      <c r="L1" s="434" t="s">
        <v>45</v>
      </c>
      <c r="M1" s="28">
        <v>12</v>
      </c>
      <c r="N1" s="553" t="s">
        <v>589</v>
      </c>
      <c r="O1" s="553"/>
      <c r="P1" s="553"/>
      <c r="Q1" s="33"/>
      <c r="R1" s="435"/>
      <c r="S1" s="435"/>
      <c r="T1" s="435"/>
    </row>
    <row r="2" spans="1:22" s="6" customFormat="1" ht="16.5" thickBot="1" x14ac:dyDescent="0.25">
      <c r="A2" s="552" t="s">
        <v>419</v>
      </c>
      <c r="B2" s="552"/>
      <c r="C2" s="554"/>
      <c r="D2" s="554"/>
      <c r="E2" s="555"/>
      <c r="F2" s="555"/>
      <c r="G2" s="555"/>
      <c r="H2" s="555"/>
      <c r="I2" s="554"/>
      <c r="J2" s="554"/>
      <c r="K2" s="554"/>
      <c r="L2" s="554"/>
      <c r="M2" s="554"/>
      <c r="N2" s="436"/>
      <c r="O2" s="436"/>
      <c r="P2" s="437"/>
      <c r="Q2" s="437"/>
      <c r="R2" s="437"/>
      <c r="S2" s="437"/>
      <c r="T2" s="438"/>
      <c r="U2" s="438"/>
      <c r="V2" s="439"/>
    </row>
    <row r="3" spans="1:22" ht="15" customHeight="1" thickBot="1" x14ac:dyDescent="0.25">
      <c r="A3" s="565" t="s">
        <v>48</v>
      </c>
      <c r="B3" s="566"/>
      <c r="C3" s="383"/>
      <c r="D3" s="556" t="s">
        <v>58</v>
      </c>
      <c r="E3" s="559" t="s">
        <v>3</v>
      </c>
      <c r="F3" s="538" t="s">
        <v>526</v>
      </c>
      <c r="G3" s="539"/>
      <c r="H3" s="562" t="s">
        <v>422</v>
      </c>
      <c r="I3" s="384"/>
      <c r="J3" s="547" t="s">
        <v>4</v>
      </c>
      <c r="K3" s="589" t="s">
        <v>0</v>
      </c>
      <c r="L3" s="589"/>
      <c r="M3" s="589"/>
      <c r="N3" s="544" t="s">
        <v>7</v>
      </c>
      <c r="O3" s="589" t="s">
        <v>1</v>
      </c>
      <c r="P3" s="589"/>
      <c r="Q3" s="589"/>
      <c r="R3" s="589"/>
      <c r="S3" s="589"/>
      <c r="T3" s="544" t="s">
        <v>10</v>
      </c>
      <c r="U3" s="547" t="s">
        <v>59</v>
      </c>
      <c r="V3" s="384"/>
    </row>
    <row r="4" spans="1:22" ht="72" customHeight="1" x14ac:dyDescent="0.2">
      <c r="A4" s="567"/>
      <c r="B4" s="568"/>
      <c r="C4" s="385" t="s">
        <v>2</v>
      </c>
      <c r="D4" s="557"/>
      <c r="E4" s="560"/>
      <c r="F4" s="536" t="s">
        <v>525</v>
      </c>
      <c r="G4" s="536" t="s">
        <v>524</v>
      </c>
      <c r="H4" s="563"/>
      <c r="I4" s="386" t="s">
        <v>522</v>
      </c>
      <c r="J4" s="548"/>
      <c r="K4" s="550" t="s">
        <v>5</v>
      </c>
      <c r="L4" s="584" t="s">
        <v>6</v>
      </c>
      <c r="M4" s="585"/>
      <c r="N4" s="545"/>
      <c r="O4" s="540" t="s">
        <v>5</v>
      </c>
      <c r="P4" s="586" t="s">
        <v>30</v>
      </c>
      <c r="Q4" s="586" t="s">
        <v>51</v>
      </c>
      <c r="R4" s="586" t="s">
        <v>8</v>
      </c>
      <c r="S4" s="542" t="s">
        <v>9</v>
      </c>
      <c r="T4" s="545"/>
      <c r="U4" s="548"/>
      <c r="V4" s="386" t="s">
        <v>11</v>
      </c>
    </row>
    <row r="5" spans="1:22" ht="24.75" customHeight="1" thickBot="1" x14ac:dyDescent="0.25">
      <c r="A5" s="569"/>
      <c r="B5" s="570"/>
      <c r="C5" s="387"/>
      <c r="D5" s="558"/>
      <c r="E5" s="561"/>
      <c r="F5" s="537"/>
      <c r="G5" s="537"/>
      <c r="H5" s="564"/>
      <c r="I5" s="388"/>
      <c r="J5" s="549"/>
      <c r="K5" s="551"/>
      <c r="L5" s="389" t="s">
        <v>12</v>
      </c>
      <c r="M5" s="390" t="s">
        <v>13</v>
      </c>
      <c r="N5" s="546"/>
      <c r="O5" s="541"/>
      <c r="P5" s="587"/>
      <c r="Q5" s="587"/>
      <c r="R5" s="588"/>
      <c r="S5" s="543"/>
      <c r="T5" s="546"/>
      <c r="U5" s="549"/>
      <c r="V5" s="386"/>
    </row>
    <row r="6" spans="1:22" ht="13.5" thickBot="1" x14ac:dyDescent="0.25">
      <c r="A6" s="501" t="s">
        <v>49</v>
      </c>
      <c r="B6" s="502"/>
      <c r="C6" s="503" t="s">
        <v>50</v>
      </c>
      <c r="D6" s="504">
        <v>1</v>
      </c>
      <c r="E6" s="505">
        <v>2</v>
      </c>
      <c r="F6" s="506" t="s">
        <v>53</v>
      </c>
      <c r="G6" s="506" t="s">
        <v>400</v>
      </c>
      <c r="H6" s="507">
        <v>3</v>
      </c>
      <c r="I6" s="502">
        <v>4</v>
      </c>
      <c r="J6" s="508">
        <v>5</v>
      </c>
      <c r="K6" s="509">
        <v>6</v>
      </c>
      <c r="L6" s="510" t="s">
        <v>54</v>
      </c>
      <c r="M6" s="504" t="s">
        <v>55</v>
      </c>
      <c r="N6" s="508">
        <v>7</v>
      </c>
      <c r="O6" s="509">
        <v>8</v>
      </c>
      <c r="P6" s="510" t="s">
        <v>470</v>
      </c>
      <c r="Q6" s="510" t="s">
        <v>471</v>
      </c>
      <c r="R6" s="510" t="s">
        <v>472</v>
      </c>
      <c r="S6" s="511" t="s">
        <v>473</v>
      </c>
      <c r="T6" s="508">
        <v>9</v>
      </c>
      <c r="U6" s="508">
        <v>10</v>
      </c>
      <c r="V6" s="502">
        <v>11</v>
      </c>
    </row>
    <row r="7" spans="1:22" x14ac:dyDescent="0.2">
      <c r="A7" s="572" t="s">
        <v>65</v>
      </c>
      <c r="B7" s="572" t="s">
        <v>14</v>
      </c>
      <c r="C7" s="22">
        <v>2013</v>
      </c>
      <c r="D7" s="339"/>
      <c r="E7" s="9"/>
      <c r="F7" s="10"/>
      <c r="G7" s="10"/>
      <c r="H7" s="347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82"/>
      <c r="B8" s="573"/>
      <c r="C8" s="23">
        <v>2014</v>
      </c>
      <c r="D8" s="340"/>
      <c r="E8" s="11"/>
      <c r="F8" s="12"/>
      <c r="G8" s="12"/>
      <c r="H8" s="348"/>
      <c r="I8" s="61">
        <f t="shared" si="0"/>
        <v>0</v>
      </c>
      <c r="J8" s="5">
        <f>D8+I8</f>
        <v>0</v>
      </c>
      <c r="K8" s="35">
        <f t="shared" ref="K8:K45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253"/>
    </row>
    <row r="9" spans="1:22" ht="13.5" thickBot="1" x14ac:dyDescent="0.25">
      <c r="A9" s="583"/>
      <c r="B9" s="574"/>
      <c r="C9" s="24">
        <v>2015</v>
      </c>
      <c r="D9" s="395">
        <f>'6.Прил 3_ГДиАД-съдии'!E9</f>
        <v>164</v>
      </c>
      <c r="E9" s="245">
        <v>127</v>
      </c>
      <c r="F9" s="246">
        <v>2</v>
      </c>
      <c r="G9" s="246"/>
      <c r="H9" s="440"/>
      <c r="I9" s="354">
        <f>H9+E9</f>
        <v>127</v>
      </c>
      <c r="J9" s="242">
        <f>D9+I9</f>
        <v>291</v>
      </c>
      <c r="K9" s="36">
        <f>N9+O9</f>
        <v>207</v>
      </c>
      <c r="L9" s="255">
        <f>'6.Прил 3_ГДиАД-съдии'!BA9</f>
        <v>95</v>
      </c>
      <c r="M9" s="57">
        <f>IF(K9&lt;&gt;0,L9/K9,0)</f>
        <v>0.45893719806763283</v>
      </c>
      <c r="N9" s="254">
        <f>'6.Прил 3_ГДиАД-съдии'!AK9</f>
        <v>152</v>
      </c>
      <c r="O9" s="39">
        <f>SUM(P9:S9)</f>
        <v>55</v>
      </c>
      <c r="P9" s="246"/>
      <c r="Q9" s="246">
        <v>10</v>
      </c>
      <c r="R9" s="246"/>
      <c r="S9" s="243">
        <v>45</v>
      </c>
      <c r="T9" s="247">
        <v>1022</v>
      </c>
      <c r="U9" s="26">
        <f>J9-K9</f>
        <v>84</v>
      </c>
      <c r="V9" s="252">
        <v>32</v>
      </c>
    </row>
    <row r="10" spans="1:22" x14ac:dyDescent="0.2">
      <c r="A10" s="545" t="s">
        <v>52</v>
      </c>
      <c r="B10" s="572" t="s">
        <v>15</v>
      </c>
      <c r="C10" s="22">
        <v>2013</v>
      </c>
      <c r="D10" s="341"/>
      <c r="E10" s="15"/>
      <c r="F10" s="16"/>
      <c r="G10" s="16"/>
      <c r="H10" s="353"/>
      <c r="I10" s="63">
        <f t="shared" ref="I10:I27" si="2">H10+E10</f>
        <v>0</v>
      </c>
      <c r="J10" s="17">
        <f t="shared" ref="J10:J54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5" si="4">SUM(P10:S10)</f>
        <v>0</v>
      </c>
      <c r="P10" s="16"/>
      <c r="Q10" s="16"/>
      <c r="R10" s="16"/>
      <c r="S10" s="32"/>
      <c r="T10" s="52"/>
      <c r="U10" s="17">
        <f t="shared" ref="U10:U48" si="5">J10-K10</f>
        <v>0</v>
      </c>
      <c r="V10" s="20"/>
    </row>
    <row r="11" spans="1:22" x14ac:dyDescent="0.2">
      <c r="A11" s="545"/>
      <c r="B11" s="573"/>
      <c r="C11" s="23">
        <v>2014</v>
      </c>
      <c r="D11" s="340"/>
      <c r="E11" s="11"/>
      <c r="F11" s="12"/>
      <c r="G11" s="12"/>
      <c r="H11" s="348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45"/>
      <c r="B12" s="574"/>
      <c r="C12" s="24">
        <v>2015</v>
      </c>
      <c r="D12" s="395">
        <f>'6.Прил 3_ГДиАД-съдии'!F9</f>
        <v>0</v>
      </c>
      <c r="E12" s="248">
        <v>3</v>
      </c>
      <c r="F12" s="249"/>
      <c r="G12" s="249"/>
      <c r="H12" s="352"/>
      <c r="I12" s="354">
        <f t="shared" si="2"/>
        <v>3</v>
      </c>
      <c r="J12" s="18">
        <f t="shared" si="3"/>
        <v>3</v>
      </c>
      <c r="K12" s="38">
        <f>N12+O12</f>
        <v>3</v>
      </c>
      <c r="L12" s="256">
        <f>'6.Прил 3_ГДиАД-съдии'!BB9</f>
        <v>3</v>
      </c>
      <c r="M12" s="58">
        <f t="shared" ref="M12:M54" si="6">IF(K12&lt;&gt;0,L12/K12,0)</f>
        <v>1</v>
      </c>
      <c r="N12" s="396">
        <f>'6.Прил 3_ГДиАД-съдии'!AL9</f>
        <v>2</v>
      </c>
      <c r="O12" s="50">
        <f>SUM(P12:S12)</f>
        <v>1</v>
      </c>
      <c r="P12" s="249"/>
      <c r="Q12" s="249"/>
      <c r="R12" s="249"/>
      <c r="S12" s="244">
        <v>1</v>
      </c>
      <c r="T12" s="250">
        <v>16</v>
      </c>
      <c r="U12" s="26">
        <f>J12-K12</f>
        <v>0</v>
      </c>
      <c r="V12" s="251">
        <v>2</v>
      </c>
    </row>
    <row r="13" spans="1:22" ht="17.25" customHeight="1" x14ac:dyDescent="0.2">
      <c r="A13" s="572" t="s">
        <v>76</v>
      </c>
      <c r="B13" s="572" t="s">
        <v>16</v>
      </c>
      <c r="C13" s="22">
        <v>2013</v>
      </c>
      <c r="D13" s="339"/>
      <c r="E13" s="9"/>
      <c r="F13" s="10"/>
      <c r="G13" s="10"/>
      <c r="H13" s="347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ht="15.75" customHeight="1" x14ac:dyDescent="0.2">
      <c r="A14" s="582"/>
      <c r="B14" s="573"/>
      <c r="C14" s="23">
        <v>2014</v>
      </c>
      <c r="D14" s="340"/>
      <c r="E14" s="11"/>
      <c r="F14" s="12"/>
      <c r="G14" s="12"/>
      <c r="H14" s="348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83"/>
      <c r="B15" s="574"/>
      <c r="C15" s="24">
        <v>2015</v>
      </c>
      <c r="D15" s="395">
        <f>'6.Прил 3_ГДиАД-съдии'!G9</f>
        <v>0</v>
      </c>
      <c r="E15" s="245">
        <v>3</v>
      </c>
      <c r="F15" s="246"/>
      <c r="G15" s="246"/>
      <c r="H15" s="351"/>
      <c r="I15" s="354">
        <f t="shared" si="2"/>
        <v>3</v>
      </c>
      <c r="J15" s="26">
        <f t="shared" si="3"/>
        <v>3</v>
      </c>
      <c r="K15" s="25">
        <f>N15+O15</f>
        <v>2</v>
      </c>
      <c r="L15" s="255">
        <f>'6.Прил 3_ГДиАД-съдии'!BC9</f>
        <v>1</v>
      </c>
      <c r="M15" s="57">
        <f t="shared" si="6"/>
        <v>0.5</v>
      </c>
      <c r="N15" s="254">
        <f>'6.Прил 3_ГДиАД-съдии'!AM9</f>
        <v>1</v>
      </c>
      <c r="O15" s="39">
        <f>SUM(P15:S15)</f>
        <v>1</v>
      </c>
      <c r="P15" s="246"/>
      <c r="Q15" s="246"/>
      <c r="R15" s="246"/>
      <c r="S15" s="243">
        <v>1</v>
      </c>
      <c r="T15" s="247">
        <v>15</v>
      </c>
      <c r="U15" s="26">
        <f>J15-K15</f>
        <v>1</v>
      </c>
      <c r="V15" s="252">
        <v>3</v>
      </c>
    </row>
    <row r="16" spans="1:22" x14ac:dyDescent="0.2">
      <c r="A16" s="572" t="s">
        <v>68</v>
      </c>
      <c r="B16" s="572" t="s">
        <v>17</v>
      </c>
      <c r="C16" s="22">
        <v>2013</v>
      </c>
      <c r="D16" s="341"/>
      <c r="E16" s="15"/>
      <c r="F16" s="16"/>
      <c r="G16" s="16"/>
      <c r="H16" s="353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73"/>
      <c r="B17" s="573"/>
      <c r="C17" s="23">
        <v>2014</v>
      </c>
      <c r="D17" s="340"/>
      <c r="E17" s="11"/>
      <c r="F17" s="12"/>
      <c r="G17" s="12"/>
      <c r="H17" s="348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74"/>
      <c r="B18" s="574"/>
      <c r="C18" s="24">
        <v>2015</v>
      </c>
      <c r="D18" s="395">
        <f>'6.Прил 3_ГДиАД-съдии'!H9</f>
        <v>0</v>
      </c>
      <c r="E18" s="248">
        <v>21</v>
      </c>
      <c r="F18" s="249"/>
      <c r="G18" s="249"/>
      <c r="H18" s="352"/>
      <c r="I18" s="354">
        <f t="shared" si="2"/>
        <v>21</v>
      </c>
      <c r="J18" s="18">
        <f t="shared" si="3"/>
        <v>21</v>
      </c>
      <c r="K18" s="38">
        <f>N18+O18</f>
        <v>21</v>
      </c>
      <c r="L18" s="256">
        <f>'6.Прил 3_ГДиАД-съдии'!BD9</f>
        <v>21</v>
      </c>
      <c r="M18" s="58">
        <f t="shared" si="6"/>
        <v>1</v>
      </c>
      <c r="N18" s="396">
        <f>'6.Прил 3_ГДиАД-съдии'!AN9</f>
        <v>20</v>
      </c>
      <c r="O18" s="50">
        <f>SUM(P18:S18)</f>
        <v>1</v>
      </c>
      <c r="P18" s="249"/>
      <c r="Q18" s="249"/>
      <c r="R18" s="249"/>
      <c r="S18" s="244">
        <v>1</v>
      </c>
      <c r="T18" s="250">
        <v>49</v>
      </c>
      <c r="U18" s="26">
        <f>J18-K18</f>
        <v>0</v>
      </c>
      <c r="V18" s="251">
        <v>2</v>
      </c>
    </row>
    <row r="19" spans="1:22" x14ac:dyDescent="0.2">
      <c r="A19" s="544" t="s">
        <v>69</v>
      </c>
      <c r="B19" s="572" t="s">
        <v>18</v>
      </c>
      <c r="C19" s="22">
        <v>2013</v>
      </c>
      <c r="D19" s="339"/>
      <c r="E19" s="9"/>
      <c r="F19" s="10"/>
      <c r="G19" s="10"/>
      <c r="H19" s="347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45"/>
      <c r="B20" s="573"/>
      <c r="C20" s="23">
        <v>2014</v>
      </c>
      <c r="D20" s="340"/>
      <c r="E20" s="11"/>
      <c r="F20" s="12"/>
      <c r="G20" s="12"/>
      <c r="H20" s="348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46"/>
      <c r="B21" s="581"/>
      <c r="C21" s="24">
        <v>2015</v>
      </c>
      <c r="D21" s="395">
        <f>'6.Прил 3_ГДиАД-съдии'!I9</f>
        <v>6</v>
      </c>
      <c r="E21" s="245">
        <v>375</v>
      </c>
      <c r="F21" s="246"/>
      <c r="G21" s="246"/>
      <c r="H21" s="351"/>
      <c r="I21" s="354">
        <f t="shared" si="2"/>
        <v>375</v>
      </c>
      <c r="J21" s="26">
        <f t="shared" si="3"/>
        <v>381</v>
      </c>
      <c r="K21" s="36">
        <f>N21+O21</f>
        <v>381</v>
      </c>
      <c r="L21" s="256">
        <f>'6.Прил 3_ГДиАД-съдии'!BE9</f>
        <v>381</v>
      </c>
      <c r="M21" s="57">
        <f t="shared" si="6"/>
        <v>1</v>
      </c>
      <c r="N21" s="396">
        <f>'6.Прил 3_ГДиАД-съдии'!AO9</f>
        <v>356</v>
      </c>
      <c r="O21" s="39">
        <f>SUM(P21:S21)</f>
        <v>25</v>
      </c>
      <c r="P21" s="246"/>
      <c r="Q21" s="246"/>
      <c r="R21" s="246"/>
      <c r="S21" s="243">
        <v>25</v>
      </c>
      <c r="T21" s="247">
        <v>465</v>
      </c>
      <c r="U21" s="26">
        <f>J21-K21</f>
        <v>0</v>
      </c>
      <c r="V21" s="252">
        <v>1</v>
      </c>
    </row>
    <row r="22" spans="1:22" x14ac:dyDescent="0.2">
      <c r="A22" s="544" t="s">
        <v>61</v>
      </c>
      <c r="B22" s="572" t="s">
        <v>19</v>
      </c>
      <c r="C22" s="22">
        <v>2013</v>
      </c>
      <c r="D22" s="339"/>
      <c r="E22" s="15"/>
      <c r="F22" s="16"/>
      <c r="G22" s="16"/>
      <c r="H22" s="353"/>
      <c r="I22" s="63">
        <f t="shared" si="2"/>
        <v>0</v>
      </c>
      <c r="J22" s="17">
        <f t="shared" si="3"/>
        <v>0</v>
      </c>
      <c r="K22" s="37">
        <f t="shared" si="1"/>
        <v>0</v>
      </c>
      <c r="L22" s="10"/>
      <c r="M22" s="56">
        <f t="shared" si="6"/>
        <v>0</v>
      </c>
      <c r="N22" s="59"/>
      <c r="O22" s="37">
        <f t="shared" si="4"/>
        <v>0</v>
      </c>
      <c r="P22" s="10"/>
      <c r="Q22" s="10"/>
      <c r="R22" s="10"/>
      <c r="S22" s="30"/>
      <c r="T22" s="59"/>
      <c r="U22" s="17">
        <f t="shared" si="5"/>
        <v>0</v>
      </c>
      <c r="V22" s="13"/>
    </row>
    <row r="23" spans="1:22" x14ac:dyDescent="0.2">
      <c r="A23" s="545"/>
      <c r="B23" s="573"/>
      <c r="C23" s="23">
        <v>2014</v>
      </c>
      <c r="D23" s="340"/>
      <c r="E23" s="11"/>
      <c r="F23" s="12"/>
      <c r="G23" s="12"/>
      <c r="H23" s="348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46"/>
      <c r="B24" s="581"/>
      <c r="C24" s="24">
        <v>2015</v>
      </c>
      <c r="D24" s="395">
        <f>'6.Прил 3_ГДиАД-съдии'!J9</f>
        <v>0</v>
      </c>
      <c r="E24" s="248"/>
      <c r="F24" s="249"/>
      <c r="G24" s="249"/>
      <c r="H24" s="352"/>
      <c r="I24" s="354">
        <f t="shared" si="2"/>
        <v>0</v>
      </c>
      <c r="J24" s="18">
        <f t="shared" si="3"/>
        <v>0</v>
      </c>
      <c r="K24" s="36">
        <f>N24+O24</f>
        <v>0</v>
      </c>
      <c r="L24" s="255">
        <f>'6.Прил 3_ГДиАД-съдии'!BF9</f>
        <v>0</v>
      </c>
      <c r="M24" s="58">
        <f t="shared" si="6"/>
        <v>0</v>
      </c>
      <c r="N24" s="254">
        <f>'6.Прил 3_ГДиАД-съдии'!AP9</f>
        <v>0</v>
      </c>
      <c r="O24" s="50">
        <f>SUM(P24:S24)</f>
        <v>0</v>
      </c>
      <c r="P24" s="246"/>
      <c r="Q24" s="246"/>
      <c r="R24" s="246"/>
      <c r="S24" s="243"/>
      <c r="T24" s="247"/>
      <c r="U24" s="26">
        <f>J24-K24</f>
        <v>0</v>
      </c>
      <c r="V24" s="252"/>
    </row>
    <row r="25" spans="1:22" x14ac:dyDescent="0.2">
      <c r="A25" s="545" t="s">
        <v>62</v>
      </c>
      <c r="B25" s="572" t="s">
        <v>20</v>
      </c>
      <c r="C25" s="22">
        <v>2013</v>
      </c>
      <c r="D25" s="339"/>
      <c r="E25" s="9"/>
      <c r="F25" s="10"/>
      <c r="G25" s="10"/>
      <c r="H25" s="347"/>
      <c r="I25" s="60">
        <f t="shared" si="2"/>
        <v>0</v>
      </c>
      <c r="J25" s="4">
        <f t="shared" si="3"/>
        <v>0</v>
      </c>
      <c r="K25" s="34">
        <f t="shared" si="1"/>
        <v>0</v>
      </c>
      <c r="L25" s="10"/>
      <c r="M25" s="54">
        <f t="shared" si="6"/>
        <v>0</v>
      </c>
      <c r="N25" s="59"/>
      <c r="O25" s="34">
        <f t="shared" si="4"/>
        <v>0</v>
      </c>
      <c r="P25" s="10"/>
      <c r="Q25" s="10"/>
      <c r="R25" s="10"/>
      <c r="S25" s="30"/>
      <c r="T25" s="59"/>
      <c r="U25" s="4">
        <f t="shared" si="5"/>
        <v>0</v>
      </c>
      <c r="V25" s="13"/>
    </row>
    <row r="26" spans="1:22" x14ac:dyDescent="0.2">
      <c r="A26" s="545"/>
      <c r="B26" s="573"/>
      <c r="C26" s="23">
        <v>2014</v>
      </c>
      <c r="D26" s="340"/>
      <c r="E26" s="11"/>
      <c r="F26" s="12"/>
      <c r="G26" s="12"/>
      <c r="H26" s="348"/>
      <c r="I26" s="61">
        <f t="shared" si="2"/>
        <v>0</v>
      </c>
      <c r="J26" s="5">
        <f t="shared" si="3"/>
        <v>0</v>
      </c>
      <c r="K26" s="35">
        <f t="shared" si="1"/>
        <v>0</v>
      </c>
      <c r="L26" s="12"/>
      <c r="M26" s="55">
        <f t="shared" si="6"/>
        <v>0</v>
      </c>
      <c r="N26" s="53"/>
      <c r="O26" s="35">
        <f t="shared" si="4"/>
        <v>0</v>
      </c>
      <c r="P26" s="12"/>
      <c r="Q26" s="12"/>
      <c r="R26" s="12"/>
      <c r="S26" s="31"/>
      <c r="T26" s="53"/>
      <c r="U26" s="5">
        <f t="shared" si="5"/>
        <v>0</v>
      </c>
      <c r="V26" s="14"/>
    </row>
    <row r="27" spans="1:22" ht="13.5" thickBot="1" x14ac:dyDescent="0.25">
      <c r="A27" s="545"/>
      <c r="B27" s="574"/>
      <c r="C27" s="24">
        <v>2015</v>
      </c>
      <c r="D27" s="395">
        <f>'6.Прил 3_ГДиАД-съдии'!K9</f>
        <v>0</v>
      </c>
      <c r="E27" s="245">
        <v>60</v>
      </c>
      <c r="F27" s="246"/>
      <c r="G27" s="246"/>
      <c r="H27" s="351"/>
      <c r="I27" s="354">
        <f t="shared" si="2"/>
        <v>60</v>
      </c>
      <c r="J27" s="18">
        <f t="shared" si="3"/>
        <v>60</v>
      </c>
      <c r="K27" s="36">
        <f>N27+O27</f>
        <v>58</v>
      </c>
      <c r="L27" s="256">
        <f>'6.Прил 3_ГДиАД-съдии'!BG9</f>
        <v>57</v>
      </c>
      <c r="M27" s="58">
        <f t="shared" si="6"/>
        <v>0.98275862068965514</v>
      </c>
      <c r="N27" s="396">
        <f>'6.Прил 3_ГДиАД-съдии'!AQ9</f>
        <v>53</v>
      </c>
      <c r="O27" s="50">
        <f>SUM(P27:S27)</f>
        <v>5</v>
      </c>
      <c r="P27" s="249"/>
      <c r="Q27" s="249"/>
      <c r="R27" s="249"/>
      <c r="S27" s="244">
        <v>5</v>
      </c>
      <c r="T27" s="250">
        <v>128</v>
      </c>
      <c r="U27" s="26">
        <f>J27-K27</f>
        <v>2</v>
      </c>
      <c r="V27" s="251">
        <v>3</v>
      </c>
    </row>
    <row r="28" spans="1:22" x14ac:dyDescent="0.2">
      <c r="A28" s="575" t="s">
        <v>31</v>
      </c>
      <c r="B28" s="572" t="s">
        <v>39</v>
      </c>
      <c r="C28" s="22">
        <v>2013</v>
      </c>
      <c r="D28" s="342">
        <f>D7+D10+D13+D16+D19+D22+D25</f>
        <v>0</v>
      </c>
      <c r="E28" s="360">
        <f t="shared" ref="E28:V30" si="7">E7+E10+E13+E16+E19+E22+E25</f>
        <v>0</v>
      </c>
      <c r="F28" s="346">
        <f t="shared" si="7"/>
        <v>0</v>
      </c>
      <c r="G28" s="346">
        <f>G7+G10+G13+G16+G19+G22+G25</f>
        <v>0</v>
      </c>
      <c r="H28" s="361">
        <f t="shared" ref="H28:I30" si="8">H7+H10+H13+H16+H19+H22+H25</f>
        <v>0</v>
      </c>
      <c r="I28" s="60">
        <f t="shared" si="8"/>
        <v>0</v>
      </c>
      <c r="J28" s="4">
        <f t="shared" si="3"/>
        <v>0</v>
      </c>
      <c r="K28" s="34">
        <f t="shared" si="7"/>
        <v>0</v>
      </c>
      <c r="L28" s="41">
        <f t="shared" si="7"/>
        <v>0</v>
      </c>
      <c r="M28" s="54">
        <f t="shared" si="6"/>
        <v>0</v>
      </c>
      <c r="N28" s="4">
        <f t="shared" si="7"/>
        <v>0</v>
      </c>
      <c r="O28" s="34">
        <f t="shared" si="7"/>
        <v>0</v>
      </c>
      <c r="P28" s="41">
        <f t="shared" si="7"/>
        <v>0</v>
      </c>
      <c r="Q28" s="41">
        <f t="shared" si="7"/>
        <v>0</v>
      </c>
      <c r="R28" s="41">
        <f t="shared" si="7"/>
        <v>0</v>
      </c>
      <c r="S28" s="44">
        <f t="shared" si="7"/>
        <v>0</v>
      </c>
      <c r="T28" s="4">
        <f t="shared" si="7"/>
        <v>0</v>
      </c>
      <c r="U28" s="4">
        <f t="shared" si="7"/>
        <v>0</v>
      </c>
      <c r="V28" s="60">
        <f t="shared" si="7"/>
        <v>0</v>
      </c>
    </row>
    <row r="29" spans="1:22" x14ac:dyDescent="0.2">
      <c r="A29" s="576"/>
      <c r="B29" s="573"/>
      <c r="C29" s="23">
        <v>2014</v>
      </c>
      <c r="D29" s="343">
        <f>D8+D11+D14+D17+D20+D23+D26</f>
        <v>0</v>
      </c>
      <c r="E29" s="3">
        <f t="shared" si="7"/>
        <v>0</v>
      </c>
      <c r="F29" s="40">
        <f t="shared" si="7"/>
        <v>0</v>
      </c>
      <c r="G29" s="40">
        <f>G8+G11+G14+G17+G20+G23+G26</f>
        <v>0</v>
      </c>
      <c r="H29" s="349">
        <f t="shared" si="8"/>
        <v>0</v>
      </c>
      <c r="I29" s="61">
        <f t="shared" si="8"/>
        <v>0</v>
      </c>
      <c r="J29" s="5">
        <f t="shared" si="3"/>
        <v>0</v>
      </c>
      <c r="K29" s="35">
        <f t="shared" si="7"/>
        <v>0</v>
      </c>
      <c r="L29" s="40">
        <f t="shared" si="7"/>
        <v>0</v>
      </c>
      <c r="M29" s="55">
        <f t="shared" si="6"/>
        <v>0</v>
      </c>
      <c r="N29" s="5">
        <f t="shared" si="7"/>
        <v>0</v>
      </c>
      <c r="O29" s="35">
        <f t="shared" si="7"/>
        <v>0</v>
      </c>
      <c r="P29" s="40">
        <f t="shared" si="7"/>
        <v>0</v>
      </c>
      <c r="Q29" s="40">
        <f t="shared" si="7"/>
        <v>0</v>
      </c>
      <c r="R29" s="40">
        <f t="shared" si="7"/>
        <v>0</v>
      </c>
      <c r="S29" s="45">
        <f t="shared" si="7"/>
        <v>0</v>
      </c>
      <c r="T29" s="5">
        <f t="shared" si="7"/>
        <v>0</v>
      </c>
      <c r="U29" s="5">
        <f t="shared" si="7"/>
        <v>0</v>
      </c>
      <c r="V29" s="61">
        <f t="shared" si="7"/>
        <v>0</v>
      </c>
    </row>
    <row r="30" spans="1:22" ht="13.5" thickBot="1" x14ac:dyDescent="0.25">
      <c r="A30" s="577"/>
      <c r="B30" s="574"/>
      <c r="C30" s="24">
        <v>2015</v>
      </c>
      <c r="D30" s="397">
        <f>D9+D12+D15+D18+D21+D24+D27</f>
        <v>170</v>
      </c>
      <c r="E30" s="27">
        <f>E9+E12+E15+E18+E21+E24+E27</f>
        <v>589</v>
      </c>
      <c r="F30" s="43">
        <f t="shared" si="7"/>
        <v>2</v>
      </c>
      <c r="G30" s="43">
        <f>G9+G12+G15+G18+G21+G24+G27</f>
        <v>0</v>
      </c>
      <c r="H30" s="362">
        <f t="shared" si="8"/>
        <v>0</v>
      </c>
      <c r="I30" s="354">
        <f t="shared" si="8"/>
        <v>589</v>
      </c>
      <c r="J30" s="26">
        <f t="shared" si="3"/>
        <v>759</v>
      </c>
      <c r="K30" s="39">
        <f>K9+K12+K15+K18+K21+K24+K27</f>
        <v>672</v>
      </c>
      <c r="L30" s="42">
        <f>L9+L12+L15+L18+L21+L24+L27</f>
        <v>558</v>
      </c>
      <c r="M30" s="57">
        <f t="shared" si="6"/>
        <v>0.8303571428571429</v>
      </c>
      <c r="N30" s="26">
        <f>N9+N12+N15+N18+N21+N24+N27</f>
        <v>584</v>
      </c>
      <c r="O30" s="39">
        <f>O9+O12+O15+O18+O21+O24+O27</f>
        <v>88</v>
      </c>
      <c r="P30" s="42">
        <f t="shared" si="7"/>
        <v>0</v>
      </c>
      <c r="Q30" s="42">
        <f t="shared" si="7"/>
        <v>10</v>
      </c>
      <c r="R30" s="42">
        <f t="shared" si="7"/>
        <v>0</v>
      </c>
      <c r="S30" s="46">
        <f t="shared" si="7"/>
        <v>78</v>
      </c>
      <c r="T30" s="26">
        <f t="shared" si="7"/>
        <v>1695</v>
      </c>
      <c r="U30" s="26">
        <f>U9+U12+U15+U18+U21+U24+U27</f>
        <v>87</v>
      </c>
      <c r="V30" s="62">
        <f t="shared" si="7"/>
        <v>43</v>
      </c>
    </row>
    <row r="31" spans="1:22" x14ac:dyDescent="0.2">
      <c r="A31" s="572" t="s">
        <v>74</v>
      </c>
      <c r="B31" s="572" t="s">
        <v>21</v>
      </c>
      <c r="C31" s="22">
        <v>2013</v>
      </c>
      <c r="D31" s="341"/>
      <c r="E31" s="9"/>
      <c r="F31" s="10"/>
      <c r="G31" s="10"/>
      <c r="H31" s="347"/>
      <c r="I31" s="63">
        <f>H31+E31</f>
        <v>0</v>
      </c>
      <c r="J31" s="17">
        <f>D31+I31</f>
        <v>0</v>
      </c>
      <c r="K31" s="37">
        <f t="shared" si="1"/>
        <v>0</v>
      </c>
      <c r="L31" s="16"/>
      <c r="M31" s="56">
        <f t="shared" si="6"/>
        <v>0</v>
      </c>
      <c r="N31" s="52"/>
      <c r="O31" s="37">
        <f t="shared" si="4"/>
        <v>0</v>
      </c>
      <c r="P31" s="16"/>
      <c r="Q31" s="16"/>
      <c r="R31" s="16"/>
      <c r="S31" s="32"/>
      <c r="T31" s="52"/>
      <c r="U31" s="17">
        <f t="shared" si="5"/>
        <v>0</v>
      </c>
      <c r="V31" s="20"/>
    </row>
    <row r="32" spans="1:22" x14ac:dyDescent="0.2">
      <c r="A32" s="573"/>
      <c r="B32" s="573"/>
      <c r="C32" s="23">
        <v>2014</v>
      </c>
      <c r="D32" s="340"/>
      <c r="E32" s="11"/>
      <c r="F32" s="12"/>
      <c r="G32" s="12"/>
      <c r="H32" s="348"/>
      <c r="I32" s="61">
        <f t="shared" ref="I32:I48" si="9">H32+E32</f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>SUM(P32:S32)</f>
        <v>0</v>
      </c>
      <c r="P32" s="12"/>
      <c r="Q32" s="12"/>
      <c r="R32" s="12"/>
      <c r="S32" s="31"/>
      <c r="T32" s="53"/>
      <c r="U32" s="5">
        <f t="shared" si="5"/>
        <v>0</v>
      </c>
      <c r="V32" s="14"/>
    </row>
    <row r="33" spans="1:22" ht="13.5" thickBot="1" x14ac:dyDescent="0.25">
      <c r="A33" s="574"/>
      <c r="B33" s="574"/>
      <c r="C33" s="24">
        <v>2015</v>
      </c>
      <c r="D33" s="398">
        <f>'4.Прил 3_НД-съдии'!E8</f>
        <v>16</v>
      </c>
      <c r="E33" s="363">
        <v>112</v>
      </c>
      <c r="F33" s="246"/>
      <c r="G33" s="246"/>
      <c r="H33" s="351"/>
      <c r="I33" s="354">
        <f t="shared" si="9"/>
        <v>112</v>
      </c>
      <c r="J33" s="18">
        <f t="shared" si="3"/>
        <v>128</v>
      </c>
      <c r="K33" s="231">
        <f>N33+O33</f>
        <v>112</v>
      </c>
      <c r="L33" s="399">
        <f>'4.Прил 3_НД-съдии'!AO8</f>
        <v>88</v>
      </c>
      <c r="M33" s="58">
        <f t="shared" si="6"/>
        <v>0.7857142857142857</v>
      </c>
      <c r="N33" s="400">
        <f>'4.Прил 3_НД-съдии'!AC8</f>
        <v>19</v>
      </c>
      <c r="O33" s="50">
        <f>SUM(P33:S33)</f>
        <v>93</v>
      </c>
      <c r="P33" s="249">
        <v>29</v>
      </c>
      <c r="Q33" s="249">
        <v>59</v>
      </c>
      <c r="R33" s="249">
        <v>3</v>
      </c>
      <c r="S33" s="244">
        <v>2</v>
      </c>
      <c r="T33" s="250">
        <v>460</v>
      </c>
      <c r="U33" s="18">
        <f t="shared" si="5"/>
        <v>16</v>
      </c>
      <c r="V33" s="401">
        <f>'3.Прил 2_НД'!R47</f>
        <v>10</v>
      </c>
    </row>
    <row r="34" spans="1:22" x14ac:dyDescent="0.2">
      <c r="A34" s="572" t="s">
        <v>75</v>
      </c>
      <c r="B34" s="572" t="s">
        <v>23</v>
      </c>
      <c r="C34" s="22">
        <v>2013</v>
      </c>
      <c r="D34" s="339"/>
      <c r="E34" s="15"/>
      <c r="F34" s="16"/>
      <c r="G34" s="16"/>
      <c r="H34" s="353"/>
      <c r="I34" s="60">
        <f t="shared" si="9"/>
        <v>0</v>
      </c>
      <c r="J34" s="4">
        <f t="shared" si="3"/>
        <v>0</v>
      </c>
      <c r="K34" s="34">
        <f t="shared" si="1"/>
        <v>0</v>
      </c>
      <c r="L34" s="10"/>
      <c r="M34" s="54">
        <f t="shared" si="6"/>
        <v>0</v>
      </c>
      <c r="N34" s="59"/>
      <c r="O34" s="34">
        <f t="shared" si="4"/>
        <v>0</v>
      </c>
      <c r="P34" s="10"/>
      <c r="Q34" s="10"/>
      <c r="R34" s="10"/>
      <c r="S34" s="30"/>
      <c r="T34" s="59"/>
      <c r="U34" s="4">
        <f t="shared" si="5"/>
        <v>0</v>
      </c>
      <c r="V34" s="13"/>
    </row>
    <row r="35" spans="1:22" x14ac:dyDescent="0.2">
      <c r="A35" s="573"/>
      <c r="B35" s="573"/>
      <c r="C35" s="23">
        <v>2014</v>
      </c>
      <c r="D35" s="340"/>
      <c r="E35" s="11"/>
      <c r="F35" s="12"/>
      <c r="G35" s="12"/>
      <c r="H35" s="348"/>
      <c r="I35" s="61">
        <f t="shared" si="9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21"/>
    </row>
    <row r="36" spans="1:22" ht="13.5" thickBot="1" x14ac:dyDescent="0.25">
      <c r="A36" s="574"/>
      <c r="B36" s="574"/>
      <c r="C36" s="24">
        <v>2015</v>
      </c>
      <c r="D36" s="395">
        <f>'4.Прил 3_НД-съдии'!F8</f>
        <v>2</v>
      </c>
      <c r="E36" s="356">
        <v>5</v>
      </c>
      <c r="F36" s="249"/>
      <c r="G36" s="249"/>
      <c r="H36" s="352"/>
      <c r="I36" s="354">
        <f t="shared" si="9"/>
        <v>5</v>
      </c>
      <c r="J36" s="26">
        <f t="shared" si="3"/>
        <v>7</v>
      </c>
      <c r="K36" s="327">
        <f t="shared" si="1"/>
        <v>6</v>
      </c>
      <c r="L36" s="402">
        <f>'4.Прил 3_НД-съдии'!AP8</f>
        <v>3</v>
      </c>
      <c r="M36" s="57">
        <f t="shared" si="6"/>
        <v>0.5</v>
      </c>
      <c r="N36" s="403">
        <f>'4.Прил 3_НД-съдии'!AD8</f>
        <v>0</v>
      </c>
      <c r="O36" s="39">
        <f t="shared" si="4"/>
        <v>6</v>
      </c>
      <c r="P36" s="246"/>
      <c r="Q36" s="246">
        <v>3</v>
      </c>
      <c r="R36" s="246"/>
      <c r="S36" s="243">
        <v>3</v>
      </c>
      <c r="T36" s="247">
        <v>21</v>
      </c>
      <c r="U36" s="26">
        <f t="shared" si="5"/>
        <v>1</v>
      </c>
      <c r="V36" s="404">
        <f>'3.Прил 2_НД'!R48</f>
        <v>0</v>
      </c>
    </row>
    <row r="37" spans="1:22" x14ac:dyDescent="0.2">
      <c r="A37" s="572" t="s">
        <v>70</v>
      </c>
      <c r="B37" s="572" t="s">
        <v>24</v>
      </c>
      <c r="C37" s="22">
        <v>2013</v>
      </c>
      <c r="D37" s="341"/>
      <c r="E37" s="9"/>
      <c r="F37" s="10"/>
      <c r="G37" s="10"/>
      <c r="H37" s="347"/>
      <c r="I37" s="63">
        <f t="shared" si="9"/>
        <v>0</v>
      </c>
      <c r="J37" s="17">
        <f t="shared" si="3"/>
        <v>0</v>
      </c>
      <c r="K37" s="37">
        <f t="shared" si="1"/>
        <v>0</v>
      </c>
      <c r="L37" s="16"/>
      <c r="M37" s="56">
        <f t="shared" si="6"/>
        <v>0</v>
      </c>
      <c r="N37" s="52"/>
      <c r="O37" s="37">
        <f>SUM(P37:S37)</f>
        <v>0</v>
      </c>
      <c r="P37" s="16"/>
      <c r="Q37" s="16"/>
      <c r="R37" s="16"/>
      <c r="S37" s="32"/>
      <c r="T37" s="52"/>
      <c r="U37" s="17">
        <f t="shared" si="5"/>
        <v>0</v>
      </c>
      <c r="V37" s="20"/>
    </row>
    <row r="38" spans="1:22" x14ac:dyDescent="0.2">
      <c r="A38" s="573"/>
      <c r="B38" s="573"/>
      <c r="C38" s="23">
        <v>2014</v>
      </c>
      <c r="D38" s="340"/>
      <c r="E38" s="11"/>
      <c r="F38" s="12"/>
      <c r="G38" s="12"/>
      <c r="H38" s="348"/>
      <c r="I38" s="61">
        <f t="shared" si="9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74"/>
      <c r="B39" s="574"/>
      <c r="C39" s="24">
        <v>2015</v>
      </c>
      <c r="D39" s="395">
        <f>'4.Прил 3_НД-съдии'!G8</f>
        <v>1</v>
      </c>
      <c r="E39" s="350">
        <v>16</v>
      </c>
      <c r="F39" s="246"/>
      <c r="G39" s="246"/>
      <c r="H39" s="351"/>
      <c r="I39" s="354">
        <f t="shared" si="9"/>
        <v>16</v>
      </c>
      <c r="J39" s="18">
        <f t="shared" si="3"/>
        <v>17</v>
      </c>
      <c r="K39" s="231">
        <f t="shared" si="1"/>
        <v>15</v>
      </c>
      <c r="L39" s="399">
        <f>'4.Прил 3_НД-съдии'!AQ8</f>
        <v>15</v>
      </c>
      <c r="M39" s="58">
        <f t="shared" si="6"/>
        <v>1</v>
      </c>
      <c r="N39" s="400">
        <f>'4.Прил 3_НД-съдии'!AE8</f>
        <v>15</v>
      </c>
      <c r="O39" s="50">
        <f t="shared" si="4"/>
        <v>0</v>
      </c>
      <c r="P39" s="249"/>
      <c r="Q39" s="249"/>
      <c r="R39" s="249"/>
      <c r="S39" s="244"/>
      <c r="T39" s="250">
        <v>33</v>
      </c>
      <c r="U39" s="18">
        <f t="shared" si="5"/>
        <v>2</v>
      </c>
      <c r="V39" s="401">
        <f>'3.Прил 2_НД'!R49</f>
        <v>1</v>
      </c>
    </row>
    <row r="40" spans="1:22" x14ac:dyDescent="0.2">
      <c r="A40" s="572" t="s">
        <v>71</v>
      </c>
      <c r="B40" s="572" t="s">
        <v>25</v>
      </c>
      <c r="C40" s="22">
        <v>2013</v>
      </c>
      <c r="D40" s="339"/>
      <c r="E40" s="15"/>
      <c r="F40" s="16"/>
      <c r="G40" s="16"/>
      <c r="H40" s="353"/>
      <c r="I40" s="60">
        <f t="shared" si="9"/>
        <v>0</v>
      </c>
      <c r="J40" s="4">
        <f t="shared" si="3"/>
        <v>0</v>
      </c>
      <c r="K40" s="34">
        <f t="shared" si="1"/>
        <v>0</v>
      </c>
      <c r="L40" s="10"/>
      <c r="M40" s="54">
        <f t="shared" si="6"/>
        <v>0</v>
      </c>
      <c r="N40" s="59"/>
      <c r="O40" s="34">
        <f t="shared" si="4"/>
        <v>0</v>
      </c>
      <c r="P40" s="10"/>
      <c r="Q40" s="10"/>
      <c r="R40" s="10"/>
      <c r="S40" s="30"/>
      <c r="T40" s="59"/>
      <c r="U40" s="4">
        <f t="shared" si="5"/>
        <v>0</v>
      </c>
      <c r="V40" s="13"/>
    </row>
    <row r="41" spans="1:22" x14ac:dyDescent="0.2">
      <c r="A41" s="573"/>
      <c r="B41" s="573"/>
      <c r="C41" s="23">
        <v>2014</v>
      </c>
      <c r="D41" s="340"/>
      <c r="E41" s="11"/>
      <c r="F41" s="12"/>
      <c r="G41" s="12"/>
      <c r="H41" s="348"/>
      <c r="I41" s="61">
        <f t="shared" si="9"/>
        <v>0</v>
      </c>
      <c r="J41" s="5">
        <f t="shared" si="3"/>
        <v>0</v>
      </c>
      <c r="K41" s="35">
        <f t="shared" si="1"/>
        <v>0</v>
      </c>
      <c r="L41" s="12"/>
      <c r="M41" s="55">
        <f t="shared" si="6"/>
        <v>0</v>
      </c>
      <c r="N41" s="53"/>
      <c r="O41" s="35">
        <f t="shared" si="4"/>
        <v>0</v>
      </c>
      <c r="P41" s="12"/>
      <c r="Q41" s="12"/>
      <c r="R41" s="12"/>
      <c r="S41" s="31"/>
      <c r="T41" s="53"/>
      <c r="U41" s="5">
        <f t="shared" si="5"/>
        <v>0</v>
      </c>
      <c r="V41" s="14"/>
    </row>
    <row r="42" spans="1:22" ht="13.5" thickBot="1" x14ac:dyDescent="0.25">
      <c r="A42" s="574"/>
      <c r="B42" s="574"/>
      <c r="C42" s="24">
        <v>2015</v>
      </c>
      <c r="D42" s="344">
        <v>2</v>
      </c>
      <c r="E42" s="248">
        <v>44</v>
      </c>
      <c r="F42" s="249"/>
      <c r="G42" s="249"/>
      <c r="H42" s="352"/>
      <c r="I42" s="354">
        <f t="shared" si="9"/>
        <v>44</v>
      </c>
      <c r="J42" s="26">
        <f t="shared" si="3"/>
        <v>46</v>
      </c>
      <c r="K42" s="36">
        <f t="shared" si="1"/>
        <v>45</v>
      </c>
      <c r="L42" s="246">
        <v>45</v>
      </c>
      <c r="M42" s="57">
        <f t="shared" si="6"/>
        <v>1</v>
      </c>
      <c r="N42" s="247">
        <v>41</v>
      </c>
      <c r="O42" s="39">
        <f t="shared" si="4"/>
        <v>4</v>
      </c>
      <c r="P42" s="246"/>
      <c r="Q42" s="246"/>
      <c r="R42" s="246"/>
      <c r="S42" s="243">
        <v>4</v>
      </c>
      <c r="T42" s="247">
        <v>89</v>
      </c>
      <c r="U42" s="26">
        <f t="shared" si="5"/>
        <v>1</v>
      </c>
      <c r="V42" s="252">
        <v>5</v>
      </c>
    </row>
    <row r="43" spans="1:22" x14ac:dyDescent="0.2">
      <c r="A43" s="572" t="s">
        <v>72</v>
      </c>
      <c r="B43" s="572" t="s">
        <v>26</v>
      </c>
      <c r="C43" s="22">
        <v>2013</v>
      </c>
      <c r="D43" s="341"/>
      <c r="E43" s="9"/>
      <c r="F43" s="10"/>
      <c r="G43" s="10"/>
      <c r="H43" s="347"/>
      <c r="I43" s="63">
        <f t="shared" si="9"/>
        <v>0</v>
      </c>
      <c r="J43" s="17">
        <f t="shared" si="3"/>
        <v>0</v>
      </c>
      <c r="K43" s="37">
        <f t="shared" si="1"/>
        <v>0</v>
      </c>
      <c r="L43" s="47"/>
      <c r="M43" s="56">
        <f t="shared" si="6"/>
        <v>0</v>
      </c>
      <c r="N43" s="281"/>
      <c r="O43" s="37">
        <f t="shared" si="4"/>
        <v>0</v>
      </c>
      <c r="P43" s="16"/>
      <c r="Q43" s="16"/>
      <c r="R43" s="16"/>
      <c r="S43" s="32"/>
      <c r="T43" s="405" t="s">
        <v>22</v>
      </c>
      <c r="U43" s="17">
        <f t="shared" si="5"/>
        <v>0</v>
      </c>
      <c r="V43" s="406" t="s">
        <v>22</v>
      </c>
    </row>
    <row r="44" spans="1:22" x14ac:dyDescent="0.2">
      <c r="A44" s="573"/>
      <c r="B44" s="573"/>
      <c r="C44" s="23">
        <v>2014</v>
      </c>
      <c r="D44" s="340"/>
      <c r="E44" s="11"/>
      <c r="F44" s="12"/>
      <c r="G44" s="12"/>
      <c r="H44" s="348"/>
      <c r="I44" s="61">
        <f t="shared" si="9"/>
        <v>0</v>
      </c>
      <c r="J44" s="5">
        <f t="shared" si="3"/>
        <v>0</v>
      </c>
      <c r="K44" s="35">
        <f t="shared" si="1"/>
        <v>0</v>
      </c>
      <c r="L44" s="29"/>
      <c r="M44" s="55">
        <f t="shared" si="6"/>
        <v>0</v>
      </c>
      <c r="N44" s="282"/>
      <c r="O44" s="35">
        <f t="shared" si="4"/>
        <v>0</v>
      </c>
      <c r="P44" s="12"/>
      <c r="Q44" s="12"/>
      <c r="R44" s="12"/>
      <c r="S44" s="31"/>
      <c r="T44" s="394" t="s">
        <v>22</v>
      </c>
      <c r="U44" s="5">
        <f t="shared" si="5"/>
        <v>0</v>
      </c>
      <c r="V44" s="407" t="s">
        <v>22</v>
      </c>
    </row>
    <row r="45" spans="1:22" ht="13.5" thickBot="1" x14ac:dyDescent="0.25">
      <c r="A45" s="574"/>
      <c r="B45" s="574"/>
      <c r="C45" s="24">
        <v>2015</v>
      </c>
      <c r="D45" s="345"/>
      <c r="E45" s="245">
        <v>6</v>
      </c>
      <c r="F45" s="246"/>
      <c r="G45" s="246"/>
      <c r="H45" s="351"/>
      <c r="I45" s="354">
        <f t="shared" si="9"/>
        <v>6</v>
      </c>
      <c r="J45" s="18">
        <f t="shared" si="3"/>
        <v>6</v>
      </c>
      <c r="K45" s="38">
        <f t="shared" si="1"/>
        <v>6</v>
      </c>
      <c r="L45" s="249">
        <v>6</v>
      </c>
      <c r="M45" s="58">
        <f t="shared" si="6"/>
        <v>1</v>
      </c>
      <c r="N45" s="250">
        <v>6</v>
      </c>
      <c r="O45" s="50">
        <f t="shared" si="4"/>
        <v>0</v>
      </c>
      <c r="P45" s="249"/>
      <c r="Q45" s="249"/>
      <c r="R45" s="249"/>
      <c r="S45" s="244"/>
      <c r="T45" s="396" t="s">
        <v>22</v>
      </c>
      <c r="U45" s="48">
        <f t="shared" si="5"/>
        <v>0</v>
      </c>
      <c r="V45" s="408" t="s">
        <v>22</v>
      </c>
    </row>
    <row r="46" spans="1:22" x14ac:dyDescent="0.2">
      <c r="A46" s="572" t="s">
        <v>73</v>
      </c>
      <c r="B46" s="572" t="s">
        <v>40</v>
      </c>
      <c r="C46" s="22">
        <v>2013</v>
      </c>
      <c r="D46" s="339"/>
      <c r="E46" s="15"/>
      <c r="F46" s="16"/>
      <c r="G46" s="16"/>
      <c r="H46" s="353"/>
      <c r="I46" s="60">
        <f t="shared" si="9"/>
        <v>0</v>
      </c>
      <c r="J46" s="4">
        <f t="shared" si="3"/>
        <v>0</v>
      </c>
      <c r="K46" s="34">
        <f>N46+O46</f>
        <v>0</v>
      </c>
      <c r="L46" s="10"/>
      <c r="M46" s="54">
        <f t="shared" si="6"/>
        <v>0</v>
      </c>
      <c r="N46" s="59"/>
      <c r="O46" s="34">
        <f>SUM(P46:S46)</f>
        <v>0</v>
      </c>
      <c r="P46" s="10"/>
      <c r="Q46" s="10"/>
      <c r="R46" s="10"/>
      <c r="S46" s="30"/>
      <c r="T46" s="59"/>
      <c r="U46" s="4">
        <f t="shared" si="5"/>
        <v>0</v>
      </c>
      <c r="V46" s="13"/>
    </row>
    <row r="47" spans="1:22" x14ac:dyDescent="0.2">
      <c r="A47" s="573"/>
      <c r="B47" s="573"/>
      <c r="C47" s="23">
        <v>2014</v>
      </c>
      <c r="D47" s="340"/>
      <c r="E47" s="11"/>
      <c r="F47" s="12"/>
      <c r="G47" s="12"/>
      <c r="H47" s="348"/>
      <c r="I47" s="61">
        <f t="shared" si="9"/>
        <v>0</v>
      </c>
      <c r="J47" s="5">
        <f t="shared" si="3"/>
        <v>0</v>
      </c>
      <c r="K47" s="35">
        <f>N47+O47</f>
        <v>0</v>
      </c>
      <c r="L47" s="12"/>
      <c r="M47" s="55">
        <f t="shared" si="6"/>
        <v>0</v>
      </c>
      <c r="N47" s="53"/>
      <c r="O47" s="35">
        <f>SUM(P47:S47)</f>
        <v>0</v>
      </c>
      <c r="P47" s="12"/>
      <c r="Q47" s="12"/>
      <c r="R47" s="12"/>
      <c r="S47" s="31"/>
      <c r="T47" s="53"/>
      <c r="U47" s="5">
        <f t="shared" si="5"/>
        <v>0</v>
      </c>
      <c r="V47" s="14"/>
    </row>
    <row r="48" spans="1:22" ht="13.5" thickBot="1" x14ac:dyDescent="0.25">
      <c r="A48" s="574"/>
      <c r="B48" s="574"/>
      <c r="C48" s="24">
        <v>2015</v>
      </c>
      <c r="D48" s="409">
        <f>'4.Прил 3_НД-съдии'!I8</f>
        <v>15</v>
      </c>
      <c r="E48" s="356">
        <v>47</v>
      </c>
      <c r="F48" s="249"/>
      <c r="G48" s="249"/>
      <c r="H48" s="352"/>
      <c r="I48" s="354">
        <f t="shared" si="9"/>
        <v>47</v>
      </c>
      <c r="J48" s="242">
        <f t="shared" si="3"/>
        <v>62</v>
      </c>
      <c r="K48" s="36">
        <f>N48+O48</f>
        <v>54</v>
      </c>
      <c r="L48" s="410">
        <f>'4.Прил 3_НД-съдии'!AS8</f>
        <v>32</v>
      </c>
      <c r="M48" s="57">
        <f t="shared" si="6"/>
        <v>0.59259259259259256</v>
      </c>
      <c r="N48" s="254">
        <f>'4.Прил 3_НД-съдии'!AG8</f>
        <v>48</v>
      </c>
      <c r="O48" s="39">
        <f>SUM(P48:S48)</f>
        <v>6</v>
      </c>
      <c r="P48" s="246"/>
      <c r="Q48" s="246"/>
      <c r="R48" s="246"/>
      <c r="S48" s="243">
        <v>6</v>
      </c>
      <c r="T48" s="247">
        <v>146</v>
      </c>
      <c r="U48" s="26">
        <f t="shared" si="5"/>
        <v>8</v>
      </c>
      <c r="V48" s="252">
        <v>11</v>
      </c>
    </row>
    <row r="49" spans="1:22" x14ac:dyDescent="0.2">
      <c r="A49" s="575" t="s">
        <v>32</v>
      </c>
      <c r="B49" s="572" t="s">
        <v>41</v>
      </c>
      <c r="C49" s="22">
        <v>2013</v>
      </c>
      <c r="D49" s="342">
        <f t="shared" ref="D49:H51" si="10">D31+D34+D37+D40+D43+D46</f>
        <v>0</v>
      </c>
      <c r="E49" s="2">
        <f t="shared" si="10"/>
        <v>0</v>
      </c>
      <c r="F49" s="41">
        <f t="shared" si="10"/>
        <v>0</v>
      </c>
      <c r="G49" s="41">
        <f>G31+G34+G37+G40+G43+G46</f>
        <v>0</v>
      </c>
      <c r="H49" s="358">
        <f t="shared" si="10"/>
        <v>0</v>
      </c>
      <c r="I49" s="60">
        <f>I31+I34+I37+I40+I43+I46</f>
        <v>0</v>
      </c>
      <c r="J49" s="4">
        <f>D49+I49</f>
        <v>0</v>
      </c>
      <c r="K49" s="34">
        <f t="shared" ref="K49:L51" si="11">K31+K34+K37+K40+K43+K46</f>
        <v>0</v>
      </c>
      <c r="L49" s="41">
        <f t="shared" si="11"/>
        <v>0</v>
      </c>
      <c r="M49" s="54">
        <f t="shared" si="6"/>
        <v>0</v>
      </c>
      <c r="N49" s="4">
        <f t="shared" ref="N49:S51" si="12">N31+N34+N37+N40+N43+N46</f>
        <v>0</v>
      </c>
      <c r="O49" s="34">
        <f t="shared" si="12"/>
        <v>0</v>
      </c>
      <c r="P49" s="41">
        <f t="shared" si="12"/>
        <v>0</v>
      </c>
      <c r="Q49" s="41">
        <f t="shared" si="12"/>
        <v>0</v>
      </c>
      <c r="R49" s="41">
        <f t="shared" si="12"/>
        <v>0</v>
      </c>
      <c r="S49" s="44">
        <f t="shared" si="12"/>
        <v>0</v>
      </c>
      <c r="T49" s="4">
        <f>T31+T34+T37+T40+T46</f>
        <v>0</v>
      </c>
      <c r="U49" s="4">
        <f>U31+U34+U37+U40+U43+U46</f>
        <v>0</v>
      </c>
      <c r="V49" s="60">
        <f>V31+V34+V37+V40+V46</f>
        <v>0</v>
      </c>
    </row>
    <row r="50" spans="1:22" x14ac:dyDescent="0.2">
      <c r="A50" s="576"/>
      <c r="B50" s="573"/>
      <c r="C50" s="23">
        <v>2014</v>
      </c>
      <c r="D50" s="343">
        <f t="shared" si="10"/>
        <v>0</v>
      </c>
      <c r="E50" s="3">
        <f t="shared" si="10"/>
        <v>0</v>
      </c>
      <c r="F50" s="40">
        <f t="shared" si="10"/>
        <v>0</v>
      </c>
      <c r="G50" s="40">
        <f>G32+G35+G38+G41+G44+G47</f>
        <v>0</v>
      </c>
      <c r="H50" s="349">
        <f t="shared" si="10"/>
        <v>0</v>
      </c>
      <c r="I50" s="61">
        <f>I32+I35+I38+I41+I44+I47</f>
        <v>0</v>
      </c>
      <c r="J50" s="5">
        <f t="shared" si="3"/>
        <v>0</v>
      </c>
      <c r="K50" s="35">
        <f t="shared" si="11"/>
        <v>0</v>
      </c>
      <c r="L50" s="40">
        <f t="shared" si="11"/>
        <v>0</v>
      </c>
      <c r="M50" s="55">
        <f t="shared" si="6"/>
        <v>0</v>
      </c>
      <c r="N50" s="5">
        <f t="shared" si="12"/>
        <v>0</v>
      </c>
      <c r="O50" s="35">
        <f t="shared" si="12"/>
        <v>0</v>
      </c>
      <c r="P50" s="40">
        <f t="shared" si="12"/>
        <v>0</v>
      </c>
      <c r="Q50" s="40">
        <f t="shared" si="12"/>
        <v>0</v>
      </c>
      <c r="R50" s="40">
        <f t="shared" si="12"/>
        <v>0</v>
      </c>
      <c r="S50" s="45">
        <f t="shared" si="12"/>
        <v>0</v>
      </c>
      <c r="T50" s="5">
        <f>T32+T35+T38+T41+T47</f>
        <v>0</v>
      </c>
      <c r="U50" s="5">
        <f>U32+U35+U38+U41+U44+U47</f>
        <v>0</v>
      </c>
      <c r="V50" s="61">
        <f>V32+V35+V38+V41+V47</f>
        <v>0</v>
      </c>
    </row>
    <row r="51" spans="1:22" ht="13.5" thickBot="1" x14ac:dyDescent="0.25">
      <c r="A51" s="577"/>
      <c r="B51" s="574"/>
      <c r="C51" s="24">
        <v>2015</v>
      </c>
      <c r="D51" s="357">
        <f t="shared" si="10"/>
        <v>36</v>
      </c>
      <c r="E51" s="25">
        <f t="shared" si="10"/>
        <v>230</v>
      </c>
      <c r="F51" s="42">
        <f t="shared" si="10"/>
        <v>0</v>
      </c>
      <c r="G51" s="42">
        <f>G33+G36+G39+G42+G45+G48</f>
        <v>0</v>
      </c>
      <c r="H51" s="359">
        <f t="shared" si="10"/>
        <v>0</v>
      </c>
      <c r="I51" s="62">
        <f>I33+I36+I39+I42+I45+I48</f>
        <v>230</v>
      </c>
      <c r="J51" s="26">
        <f t="shared" si="3"/>
        <v>266</v>
      </c>
      <c r="K51" s="36">
        <f t="shared" si="11"/>
        <v>238</v>
      </c>
      <c r="L51" s="43">
        <f t="shared" si="11"/>
        <v>189</v>
      </c>
      <c r="M51" s="58">
        <f t="shared" si="6"/>
        <v>0.79411764705882348</v>
      </c>
      <c r="N51" s="26">
        <f t="shared" si="12"/>
        <v>129</v>
      </c>
      <c r="O51" s="50">
        <f t="shared" si="12"/>
        <v>109</v>
      </c>
      <c r="P51" s="43">
        <f t="shared" si="12"/>
        <v>29</v>
      </c>
      <c r="Q51" s="43">
        <f t="shared" si="12"/>
        <v>62</v>
      </c>
      <c r="R51" s="43">
        <f t="shared" si="12"/>
        <v>3</v>
      </c>
      <c r="S51" s="49">
        <f t="shared" si="12"/>
        <v>15</v>
      </c>
      <c r="T51" s="26">
        <f>T33+T36+T39+T42+T48</f>
        <v>749</v>
      </c>
      <c r="U51" s="26">
        <f>U33+U36+U39+U42+U45+U48</f>
        <v>28</v>
      </c>
      <c r="V51" s="62">
        <f>V33+V36+V39+V42+V48</f>
        <v>27</v>
      </c>
    </row>
    <row r="52" spans="1:22" x14ac:dyDescent="0.2">
      <c r="A52" s="575" t="s">
        <v>38</v>
      </c>
      <c r="B52" s="572" t="s">
        <v>27</v>
      </c>
      <c r="C52" s="22">
        <v>2013</v>
      </c>
      <c r="D52" s="342">
        <f t="shared" ref="D52:L54" si="13">D28+D49</f>
        <v>0</v>
      </c>
      <c r="E52" s="360">
        <f t="shared" si="13"/>
        <v>0</v>
      </c>
      <c r="F52" s="346">
        <f t="shared" si="13"/>
        <v>0</v>
      </c>
      <c r="G52" s="346">
        <f>G28+G49</f>
        <v>0</v>
      </c>
      <c r="H52" s="361">
        <f t="shared" ref="H52:I54" si="14">H28+H49</f>
        <v>0</v>
      </c>
      <c r="I52" s="63">
        <f t="shared" si="14"/>
        <v>0</v>
      </c>
      <c r="J52" s="17">
        <f t="shared" si="3"/>
        <v>0</v>
      </c>
      <c r="K52" s="34">
        <f t="shared" si="13"/>
        <v>0</v>
      </c>
      <c r="L52" s="41">
        <f t="shared" si="13"/>
        <v>0</v>
      </c>
      <c r="M52" s="54">
        <f t="shared" si="6"/>
        <v>0</v>
      </c>
      <c r="N52" s="17">
        <f t="shared" ref="N52:V52" si="15">N28+N49</f>
        <v>0</v>
      </c>
      <c r="O52" s="34">
        <f t="shared" si="15"/>
        <v>0</v>
      </c>
      <c r="P52" s="41">
        <f t="shared" si="15"/>
        <v>0</v>
      </c>
      <c r="Q52" s="41">
        <f t="shared" si="15"/>
        <v>0</v>
      </c>
      <c r="R52" s="41">
        <f t="shared" si="15"/>
        <v>0</v>
      </c>
      <c r="S52" s="44">
        <f t="shared" si="15"/>
        <v>0</v>
      </c>
      <c r="T52" s="17">
        <f t="shared" si="15"/>
        <v>0</v>
      </c>
      <c r="U52" s="17">
        <f t="shared" si="15"/>
        <v>0</v>
      </c>
      <c r="V52" s="63">
        <f t="shared" si="15"/>
        <v>0</v>
      </c>
    </row>
    <row r="53" spans="1:22" x14ac:dyDescent="0.2">
      <c r="A53" s="576"/>
      <c r="B53" s="573"/>
      <c r="C53" s="23">
        <v>2014</v>
      </c>
      <c r="D53" s="343">
        <f t="shared" si="13"/>
        <v>0</v>
      </c>
      <c r="E53" s="3">
        <f t="shared" si="13"/>
        <v>0</v>
      </c>
      <c r="F53" s="40">
        <f t="shared" si="13"/>
        <v>0</v>
      </c>
      <c r="G53" s="40">
        <f>G29+G50</f>
        <v>0</v>
      </c>
      <c r="H53" s="349">
        <f t="shared" si="14"/>
        <v>0</v>
      </c>
      <c r="I53" s="63">
        <f t="shared" si="14"/>
        <v>0</v>
      </c>
      <c r="J53" s="17">
        <f t="shared" si="3"/>
        <v>0</v>
      </c>
      <c r="K53" s="35">
        <f t="shared" si="13"/>
        <v>0</v>
      </c>
      <c r="L53" s="40">
        <f t="shared" si="13"/>
        <v>0</v>
      </c>
      <c r="M53" s="55">
        <f t="shared" si="6"/>
        <v>0</v>
      </c>
      <c r="N53" s="17">
        <f t="shared" ref="N53:V53" si="16">N29+N50</f>
        <v>0</v>
      </c>
      <c r="O53" s="35">
        <f t="shared" si="16"/>
        <v>0</v>
      </c>
      <c r="P53" s="40">
        <f t="shared" si="16"/>
        <v>0</v>
      </c>
      <c r="Q53" s="40">
        <f t="shared" si="16"/>
        <v>0</v>
      </c>
      <c r="R53" s="40">
        <f t="shared" si="16"/>
        <v>0</v>
      </c>
      <c r="S53" s="45">
        <f t="shared" si="16"/>
        <v>0</v>
      </c>
      <c r="T53" s="17">
        <f t="shared" si="16"/>
        <v>0</v>
      </c>
      <c r="U53" s="17">
        <f t="shared" si="16"/>
        <v>0</v>
      </c>
      <c r="V53" s="63">
        <f t="shared" si="16"/>
        <v>0</v>
      </c>
    </row>
    <row r="54" spans="1:22" ht="13.5" thickBot="1" x14ac:dyDescent="0.25">
      <c r="A54" s="577"/>
      <c r="B54" s="574"/>
      <c r="C54" s="24">
        <v>2015</v>
      </c>
      <c r="D54" s="357">
        <f t="shared" si="13"/>
        <v>206</v>
      </c>
      <c r="E54" s="25">
        <f t="shared" si="13"/>
        <v>819</v>
      </c>
      <c r="F54" s="42">
        <f t="shared" si="13"/>
        <v>2</v>
      </c>
      <c r="G54" s="42">
        <f>G30+G51</f>
        <v>0</v>
      </c>
      <c r="H54" s="359">
        <f t="shared" si="14"/>
        <v>0</v>
      </c>
      <c r="I54" s="355">
        <f t="shared" si="14"/>
        <v>819</v>
      </c>
      <c r="J54" s="51">
        <f t="shared" si="3"/>
        <v>1025</v>
      </c>
      <c r="K54" s="39">
        <f t="shared" si="13"/>
        <v>910</v>
      </c>
      <c r="L54" s="42">
        <f t="shared" si="13"/>
        <v>747</v>
      </c>
      <c r="M54" s="57">
        <f t="shared" si="6"/>
        <v>0.82087912087912085</v>
      </c>
      <c r="N54" s="51">
        <f t="shared" ref="N54:V54" si="17">N30+N51</f>
        <v>713</v>
      </c>
      <c r="O54" s="39">
        <f t="shared" si="17"/>
        <v>197</v>
      </c>
      <c r="P54" s="42">
        <f t="shared" si="17"/>
        <v>29</v>
      </c>
      <c r="Q54" s="42">
        <f t="shared" si="17"/>
        <v>72</v>
      </c>
      <c r="R54" s="42">
        <f t="shared" si="17"/>
        <v>3</v>
      </c>
      <c r="S54" s="46">
        <f t="shared" si="17"/>
        <v>93</v>
      </c>
      <c r="T54" s="51">
        <f t="shared" si="17"/>
        <v>2444</v>
      </c>
      <c r="U54" s="51">
        <f t="shared" si="17"/>
        <v>115</v>
      </c>
      <c r="V54" s="64">
        <f t="shared" si="17"/>
        <v>70</v>
      </c>
    </row>
    <row r="55" spans="1:22" x14ac:dyDescent="0.2">
      <c r="A55" s="544" t="s">
        <v>33</v>
      </c>
      <c r="B55" s="572" t="s">
        <v>47</v>
      </c>
      <c r="C55" s="22">
        <v>2013</v>
      </c>
      <c r="D55" s="391"/>
      <c r="E55" s="390"/>
      <c r="F55" s="390"/>
      <c r="G55" s="390"/>
      <c r="H55" s="390"/>
      <c r="I55" s="392"/>
      <c r="J55" s="20"/>
      <c r="K55" s="41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</row>
    <row r="56" spans="1:22" x14ac:dyDescent="0.2">
      <c r="A56" s="545"/>
      <c r="B56" s="573"/>
      <c r="C56" s="23">
        <v>2014</v>
      </c>
      <c r="D56" s="412"/>
      <c r="E56" s="390"/>
      <c r="F56" s="390"/>
      <c r="G56" s="390"/>
      <c r="H56" s="390"/>
      <c r="I56" s="413"/>
      <c r="J56" s="14"/>
      <c r="K56" s="411"/>
      <c r="L56" s="381"/>
      <c r="M56" s="381"/>
      <c r="N56" s="381"/>
      <c r="O56" s="381"/>
      <c r="P56" s="381"/>
      <c r="Q56" s="381"/>
      <c r="R56" s="381"/>
      <c r="S56" s="381"/>
      <c r="T56" s="381"/>
      <c r="U56" s="381"/>
      <c r="V56" s="381"/>
    </row>
    <row r="57" spans="1:22" ht="13.5" thickBot="1" x14ac:dyDescent="0.25">
      <c r="A57" s="546"/>
      <c r="B57" s="574"/>
      <c r="C57" s="24">
        <v>2015</v>
      </c>
      <c r="D57" s="412"/>
      <c r="E57" s="390"/>
      <c r="F57" s="390"/>
      <c r="G57" s="390"/>
      <c r="H57" s="390"/>
      <c r="I57" s="413"/>
      <c r="J57" s="19">
        <v>3</v>
      </c>
      <c r="K57" s="411"/>
      <c r="L57" s="381"/>
      <c r="M57" s="381"/>
      <c r="N57" s="381"/>
      <c r="O57" s="381"/>
      <c r="P57" s="381"/>
      <c r="Q57" s="381"/>
      <c r="R57" s="571" t="s">
        <v>60</v>
      </c>
      <c r="S57" s="571"/>
      <c r="T57" s="571"/>
      <c r="U57" s="571"/>
      <c r="V57" s="571"/>
    </row>
    <row r="58" spans="1:22" x14ac:dyDescent="0.2">
      <c r="A58" s="575" t="s">
        <v>67</v>
      </c>
      <c r="B58" s="572" t="s">
        <v>28</v>
      </c>
      <c r="C58" s="22">
        <v>2013</v>
      </c>
      <c r="D58" s="391"/>
      <c r="E58" s="393"/>
      <c r="F58" s="393"/>
      <c r="G58" s="393"/>
      <c r="H58" s="393"/>
      <c r="I58" s="392"/>
      <c r="J58" s="414">
        <f>IF(J55&lt;&gt;0,J52/M1/J55,0)</f>
        <v>0</v>
      </c>
      <c r="K58" s="414">
        <f>IF(J55&lt;&gt;0,K52/M1/J55,0)</f>
        <v>0</v>
      </c>
      <c r="L58" s="381"/>
      <c r="M58" s="381"/>
      <c r="N58" s="381"/>
      <c r="O58" s="390"/>
      <c r="P58" s="390"/>
      <c r="Q58" s="390"/>
      <c r="R58" s="390"/>
      <c r="S58" s="381"/>
      <c r="T58" s="381"/>
      <c r="U58" s="381"/>
      <c r="V58" s="381"/>
    </row>
    <row r="59" spans="1:22" x14ac:dyDescent="0.2">
      <c r="A59" s="576"/>
      <c r="B59" s="573"/>
      <c r="C59" s="23">
        <v>2014</v>
      </c>
      <c r="D59" s="412"/>
      <c r="E59" s="390"/>
      <c r="F59" s="390"/>
      <c r="G59" s="390"/>
      <c r="H59" s="390"/>
      <c r="I59" s="413"/>
      <c r="J59" s="415">
        <f>IF(J56&lt;&gt;0,J53/M1/J56,0)</f>
        <v>0</v>
      </c>
      <c r="K59" s="415">
        <f>IF(J56&lt;&gt;0,K53/M1/J56,0)</f>
        <v>0</v>
      </c>
      <c r="L59" s="381"/>
      <c r="M59" s="381"/>
      <c r="N59" s="381"/>
      <c r="O59" s="390"/>
      <c r="P59" s="390"/>
      <c r="Q59" s="390"/>
      <c r="R59" s="390"/>
      <c r="S59" s="381"/>
      <c r="T59" s="381"/>
      <c r="U59" s="381"/>
      <c r="V59" s="381"/>
    </row>
    <row r="60" spans="1:22" ht="13.5" thickBot="1" x14ac:dyDescent="0.25">
      <c r="A60" s="577"/>
      <c r="B60" s="574"/>
      <c r="C60" s="24">
        <v>2015</v>
      </c>
      <c r="D60" s="412"/>
      <c r="E60" s="390"/>
      <c r="F60" s="390"/>
      <c r="G60" s="390"/>
      <c r="H60" s="390"/>
      <c r="I60" s="413"/>
      <c r="J60" s="416">
        <f>IF(J57&lt;&gt;0,J54/M1/J57,0)</f>
        <v>28.472222222222225</v>
      </c>
      <c r="K60" s="416">
        <f>IF(J57&lt;&gt;0,K54/M1/J57,0)</f>
        <v>25.277777777777775</v>
      </c>
      <c r="L60" s="381"/>
      <c r="M60" s="381"/>
      <c r="N60" s="381"/>
      <c r="O60" s="390"/>
      <c r="P60" s="390"/>
      <c r="Q60" s="390"/>
      <c r="R60" s="390"/>
      <c r="S60" s="381"/>
      <c r="T60" s="381"/>
      <c r="U60" s="381"/>
      <c r="V60" s="381"/>
    </row>
    <row r="61" spans="1:22" x14ac:dyDescent="0.2">
      <c r="A61" s="544" t="s">
        <v>34</v>
      </c>
      <c r="B61" s="572" t="s">
        <v>42</v>
      </c>
      <c r="C61" s="22">
        <v>2013</v>
      </c>
      <c r="D61" s="391"/>
      <c r="E61" s="393"/>
      <c r="F61" s="393"/>
      <c r="G61" s="393"/>
      <c r="H61" s="393"/>
      <c r="I61" s="392"/>
      <c r="J61" s="20"/>
      <c r="K61" s="411"/>
      <c r="L61" s="381"/>
      <c r="M61" s="381"/>
      <c r="N61" s="381"/>
      <c r="O61" s="390"/>
      <c r="P61" s="390"/>
      <c r="Q61" s="390"/>
      <c r="R61" s="390"/>
      <c r="S61" s="381"/>
      <c r="T61" s="381"/>
      <c r="U61" s="381"/>
      <c r="V61" s="381"/>
    </row>
    <row r="62" spans="1:22" x14ac:dyDescent="0.2">
      <c r="A62" s="545"/>
      <c r="B62" s="573"/>
      <c r="C62" s="23">
        <v>2014</v>
      </c>
      <c r="D62" s="412"/>
      <c r="E62" s="390"/>
      <c r="F62" s="390"/>
      <c r="G62" s="390"/>
      <c r="H62" s="390"/>
      <c r="I62" s="413"/>
      <c r="J62" s="14"/>
      <c r="K62" s="411"/>
      <c r="L62" s="381"/>
      <c r="M62" s="381"/>
      <c r="N62" s="381"/>
      <c r="O62" s="390"/>
      <c r="P62" s="390"/>
      <c r="Q62" s="390"/>
      <c r="R62" s="390"/>
      <c r="S62" s="381"/>
      <c r="T62" s="381"/>
      <c r="U62" s="381"/>
      <c r="V62" s="381"/>
    </row>
    <row r="63" spans="1:22" ht="13.5" thickBot="1" x14ac:dyDescent="0.25">
      <c r="A63" s="546"/>
      <c r="B63" s="574"/>
      <c r="C63" s="24">
        <v>2015</v>
      </c>
      <c r="D63" s="412"/>
      <c r="E63" s="390"/>
      <c r="F63" s="390"/>
      <c r="G63" s="390"/>
      <c r="H63" s="390"/>
      <c r="I63" s="413"/>
      <c r="J63" s="19"/>
      <c r="K63" s="411"/>
      <c r="L63" s="381"/>
      <c r="M63" s="381"/>
      <c r="N63" s="381"/>
      <c r="O63" s="390"/>
      <c r="P63" s="390"/>
      <c r="Q63" s="390"/>
      <c r="R63" s="390"/>
      <c r="S63" s="381"/>
      <c r="T63" s="381"/>
      <c r="U63" s="381"/>
      <c r="V63" s="381"/>
    </row>
    <row r="64" spans="1:22" x14ac:dyDescent="0.2">
      <c r="A64" s="544" t="s">
        <v>35</v>
      </c>
      <c r="B64" s="572" t="s">
        <v>43</v>
      </c>
      <c r="C64" s="22">
        <v>2013</v>
      </c>
      <c r="D64" s="391"/>
      <c r="E64" s="393"/>
      <c r="F64" s="393"/>
      <c r="G64" s="393"/>
      <c r="H64" s="393"/>
      <c r="I64" s="392"/>
      <c r="J64" s="414">
        <f>IF(J61&lt;&gt;0,J28/M1/J61,0)</f>
        <v>0</v>
      </c>
      <c r="K64" s="414">
        <f>IF(J61&lt;&gt;0,K28/M1/J61,0)</f>
        <v>0</v>
      </c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</row>
    <row r="65" spans="1:22" x14ac:dyDescent="0.2">
      <c r="A65" s="545"/>
      <c r="B65" s="573"/>
      <c r="C65" s="23">
        <v>2014</v>
      </c>
      <c r="D65" s="412"/>
      <c r="E65" s="390"/>
      <c r="F65" s="390"/>
      <c r="G65" s="390"/>
      <c r="H65" s="390"/>
      <c r="I65" s="413"/>
      <c r="J65" s="415">
        <f>IF(J62&lt;&gt;0,J29/M1/J62,0)</f>
        <v>0</v>
      </c>
      <c r="K65" s="415">
        <f>IF(J62&lt;&gt;0,K29/M1/J62,0)</f>
        <v>0</v>
      </c>
      <c r="L65" s="381"/>
      <c r="M65" s="381"/>
      <c r="N65" s="381"/>
      <c r="O65" s="381"/>
      <c r="P65" s="381"/>
      <c r="Q65" s="381"/>
      <c r="R65" s="381"/>
      <c r="S65" s="381"/>
      <c r="T65" s="381"/>
      <c r="U65" s="381"/>
      <c r="V65" s="381"/>
    </row>
    <row r="66" spans="1:22" ht="13.5" thickBot="1" x14ac:dyDescent="0.25">
      <c r="A66" s="546"/>
      <c r="B66" s="574"/>
      <c r="C66" s="24">
        <v>2015</v>
      </c>
      <c r="D66" s="417"/>
      <c r="E66" s="382"/>
      <c r="F66" s="382"/>
      <c r="G66" s="382"/>
      <c r="H66" s="382"/>
      <c r="I66" s="418"/>
      <c r="J66" s="416">
        <f>IF(J63&lt;&gt;0,J30/M1/J63,0)</f>
        <v>0</v>
      </c>
      <c r="K66" s="416">
        <f>IF(J63&lt;&gt;0,K30/M1/J63,0)</f>
        <v>0</v>
      </c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</row>
    <row r="67" spans="1:22" x14ac:dyDescent="0.2">
      <c r="A67" s="544" t="s">
        <v>37</v>
      </c>
      <c r="B67" s="572" t="s">
        <v>63</v>
      </c>
      <c r="C67" s="22">
        <v>2013</v>
      </c>
      <c r="D67" s="391"/>
      <c r="E67" s="393"/>
      <c r="F67" s="393"/>
      <c r="G67" s="393"/>
      <c r="H67" s="393"/>
      <c r="I67" s="392"/>
      <c r="J67" s="20"/>
      <c r="K67" s="419"/>
      <c r="L67" s="381"/>
      <c r="M67" s="381"/>
      <c r="N67" s="381"/>
      <c r="O67" s="381"/>
      <c r="P67" s="381"/>
      <c r="Q67" s="381"/>
      <c r="R67" s="381"/>
      <c r="S67" s="381"/>
      <c r="T67" s="381"/>
      <c r="U67" s="381"/>
      <c r="V67" s="381"/>
    </row>
    <row r="68" spans="1:22" x14ac:dyDescent="0.2">
      <c r="A68" s="545"/>
      <c r="B68" s="573"/>
      <c r="C68" s="23">
        <v>2014</v>
      </c>
      <c r="D68" s="412"/>
      <c r="E68" s="390"/>
      <c r="F68" s="390"/>
      <c r="G68" s="390"/>
      <c r="H68" s="390"/>
      <c r="I68" s="413"/>
      <c r="J68" s="14"/>
      <c r="K68" s="419"/>
      <c r="L68" s="381"/>
      <c r="M68" s="381"/>
      <c r="N68" s="381"/>
      <c r="O68" s="381"/>
      <c r="P68" s="381"/>
      <c r="Q68" s="381"/>
      <c r="R68" s="381"/>
      <c r="S68" s="381"/>
      <c r="T68" s="381"/>
      <c r="U68" s="381"/>
      <c r="V68" s="381"/>
    </row>
    <row r="69" spans="1:22" ht="13.5" thickBot="1" x14ac:dyDescent="0.25">
      <c r="A69" s="546"/>
      <c r="B69" s="574"/>
      <c r="C69" s="24">
        <v>2015</v>
      </c>
      <c r="D69" s="417"/>
      <c r="E69" s="382"/>
      <c r="F69" s="382"/>
      <c r="G69" s="382"/>
      <c r="H69" s="382"/>
      <c r="I69" s="418"/>
      <c r="J69" s="19"/>
      <c r="K69" s="419"/>
      <c r="L69" s="381"/>
      <c r="M69" s="381"/>
      <c r="N69" s="381"/>
      <c r="O69" s="381"/>
      <c r="P69" s="381"/>
      <c r="Q69" s="381"/>
      <c r="R69" s="381"/>
      <c r="S69" s="381"/>
      <c r="T69" s="381"/>
      <c r="U69" s="381"/>
      <c r="V69" s="381"/>
    </row>
    <row r="70" spans="1:22" x14ac:dyDescent="0.2">
      <c r="A70" s="544" t="s">
        <v>36</v>
      </c>
      <c r="B70" s="572" t="s">
        <v>64</v>
      </c>
      <c r="C70" s="22">
        <v>2013</v>
      </c>
      <c r="D70" s="391"/>
      <c r="E70" s="393"/>
      <c r="F70" s="393"/>
      <c r="G70" s="393"/>
      <c r="H70" s="393"/>
      <c r="I70" s="392"/>
      <c r="J70" s="414">
        <f>IF(J67&lt;&gt;0,J49/M1/J67,0)</f>
        <v>0</v>
      </c>
      <c r="K70" s="414">
        <f>IF(J67&lt;&gt;0,K49/M1/J67,0)</f>
        <v>0</v>
      </c>
      <c r="L70" s="381"/>
      <c r="M70" s="381"/>
      <c r="N70" s="381"/>
      <c r="O70" s="381"/>
      <c r="P70" s="381"/>
      <c r="Q70" s="381"/>
    </row>
    <row r="71" spans="1:22" x14ac:dyDescent="0.2">
      <c r="A71" s="545"/>
      <c r="B71" s="573"/>
      <c r="C71" s="23">
        <v>2014</v>
      </c>
      <c r="D71" s="412"/>
      <c r="E71" s="390"/>
      <c r="F71" s="390"/>
      <c r="G71" s="390"/>
      <c r="H71" s="390"/>
      <c r="I71" s="413"/>
      <c r="J71" s="415">
        <f>IF(J68&lt;&gt;0,J50/M1/J68,0)</f>
        <v>0</v>
      </c>
      <c r="K71" s="415">
        <f>IF(J68&lt;&gt;0,K50/M1/J68,0)</f>
        <v>0</v>
      </c>
      <c r="L71" s="381"/>
      <c r="M71" s="381"/>
      <c r="N71" s="381"/>
      <c r="O71" s="381"/>
      <c r="P71" s="381"/>
      <c r="Q71" s="381"/>
    </row>
    <row r="72" spans="1:22" ht="13.5" thickBot="1" x14ac:dyDescent="0.25">
      <c r="A72" s="546"/>
      <c r="B72" s="574"/>
      <c r="C72" s="24">
        <v>2015</v>
      </c>
      <c r="D72" s="417"/>
      <c r="E72" s="382"/>
      <c r="F72" s="382"/>
      <c r="G72" s="382"/>
      <c r="H72" s="382"/>
      <c r="I72" s="418"/>
      <c r="J72" s="416">
        <f>IF(J69&lt;&gt;0,J51/M1/J69,0)</f>
        <v>0</v>
      </c>
      <c r="K72" s="416">
        <f>IF(J69&lt;&gt;0,K51/M1/J69,0)</f>
        <v>0</v>
      </c>
      <c r="L72" s="381"/>
      <c r="M72" s="381"/>
      <c r="N72" s="381"/>
      <c r="O72" s="381"/>
      <c r="P72" s="381"/>
      <c r="Q72" s="381"/>
      <c r="R72" s="381"/>
      <c r="S72" s="381"/>
      <c r="T72" s="381"/>
      <c r="U72" s="381"/>
      <c r="V72" s="381"/>
    </row>
    <row r="73" spans="1:22" x14ac:dyDescent="0.2">
      <c r="A73" s="572" t="s">
        <v>79</v>
      </c>
      <c r="B73" s="572" t="s">
        <v>78</v>
      </c>
      <c r="C73" s="22">
        <v>2013</v>
      </c>
      <c r="D73" s="391"/>
      <c r="E73" s="393"/>
      <c r="F73" s="420"/>
      <c r="G73" s="420"/>
      <c r="H73" s="420"/>
      <c r="I73" s="421"/>
      <c r="J73" s="20"/>
      <c r="K73" s="419"/>
      <c r="L73" s="381"/>
      <c r="M73" s="381"/>
      <c r="N73" s="381"/>
      <c r="O73" s="381"/>
      <c r="P73" s="381"/>
      <c r="Q73" s="381"/>
      <c r="R73" s="381"/>
      <c r="S73" s="381"/>
      <c r="T73" s="381"/>
      <c r="U73" s="381"/>
      <c r="V73" s="381"/>
    </row>
    <row r="74" spans="1:22" x14ac:dyDescent="0.2">
      <c r="A74" s="573"/>
      <c r="B74" s="573"/>
      <c r="C74" s="23">
        <v>2014</v>
      </c>
      <c r="D74" s="412"/>
      <c r="E74" s="390"/>
      <c r="F74" s="422"/>
      <c r="G74" s="422"/>
      <c r="H74" s="422"/>
      <c r="I74" s="423"/>
      <c r="J74" s="14"/>
      <c r="K74" s="419"/>
      <c r="L74" s="381"/>
      <c r="M74" s="381"/>
      <c r="N74" s="381"/>
      <c r="O74" s="381"/>
      <c r="P74" s="381"/>
      <c r="Q74" s="381"/>
      <c r="R74" s="381"/>
      <c r="S74" s="381"/>
      <c r="T74" s="381"/>
      <c r="U74" s="381"/>
      <c r="V74" s="381"/>
    </row>
    <row r="75" spans="1:22" ht="13.5" thickBot="1" x14ac:dyDescent="0.25">
      <c r="A75" s="574"/>
      <c r="B75" s="574"/>
      <c r="C75" s="24">
        <v>2015</v>
      </c>
      <c r="D75" s="417"/>
      <c r="E75" s="382"/>
      <c r="F75" s="424"/>
      <c r="G75" s="424"/>
      <c r="H75" s="424"/>
      <c r="I75" s="425"/>
      <c r="J75" s="19">
        <v>36</v>
      </c>
      <c r="K75" s="419"/>
      <c r="L75" s="381"/>
      <c r="M75" s="381"/>
      <c r="N75" s="381"/>
      <c r="O75" s="381"/>
      <c r="P75" s="381"/>
      <c r="Q75" s="381"/>
      <c r="R75" s="381"/>
      <c r="S75" s="381"/>
      <c r="T75" s="381"/>
      <c r="U75" s="381"/>
      <c r="V75" s="381"/>
    </row>
    <row r="76" spans="1:22" x14ac:dyDescent="0.2">
      <c r="A76" s="578" t="s">
        <v>77</v>
      </c>
      <c r="B76" s="572" t="s">
        <v>66</v>
      </c>
      <c r="C76" s="22">
        <v>2013</v>
      </c>
      <c r="D76" s="391"/>
      <c r="E76" s="393"/>
      <c r="F76" s="420"/>
      <c r="G76" s="420"/>
      <c r="H76" s="420"/>
      <c r="I76" s="421"/>
      <c r="J76" s="426">
        <f>IF(J73&lt;&gt;0,J52/J73,0)</f>
        <v>0</v>
      </c>
      <c r="K76" s="427">
        <f>IF(J73&lt;&gt;0,K52/J73,0)</f>
        <v>0</v>
      </c>
      <c r="L76" s="381"/>
      <c r="M76" s="381"/>
      <c r="N76" s="381"/>
      <c r="O76" s="381"/>
      <c r="P76" s="381"/>
      <c r="Q76" s="381"/>
      <c r="R76" s="381"/>
      <c r="S76" s="381"/>
      <c r="T76" s="381"/>
      <c r="U76" s="381"/>
      <c r="V76" s="381"/>
    </row>
    <row r="77" spans="1:22" x14ac:dyDescent="0.2">
      <c r="A77" s="579"/>
      <c r="B77" s="573"/>
      <c r="C77" s="23">
        <v>2014</v>
      </c>
      <c r="D77" s="412"/>
      <c r="E77" s="390"/>
      <c r="F77" s="422"/>
      <c r="G77" s="422"/>
      <c r="H77" s="422"/>
      <c r="I77" s="423"/>
      <c r="J77" s="428">
        <f>IF(J74&lt;&gt;0,J53/J74,0)</f>
        <v>0</v>
      </c>
      <c r="K77" s="429">
        <f>IF(J74&lt;&gt;0,K53/J74,0)</f>
        <v>0</v>
      </c>
      <c r="L77" s="381"/>
      <c r="M77" s="381"/>
      <c r="N77" s="381"/>
      <c r="O77" s="381"/>
      <c r="P77" s="381"/>
      <c r="Q77" s="381"/>
      <c r="R77" s="381"/>
      <c r="S77" s="381"/>
      <c r="T77" s="381"/>
      <c r="U77" s="381"/>
      <c r="V77" s="381"/>
    </row>
    <row r="78" spans="1:22" ht="13.5" thickBot="1" x14ac:dyDescent="0.25">
      <c r="A78" s="580"/>
      <c r="B78" s="574"/>
      <c r="C78" s="24">
        <v>2015</v>
      </c>
      <c r="D78" s="417"/>
      <c r="E78" s="382"/>
      <c r="F78" s="424"/>
      <c r="G78" s="424"/>
      <c r="H78" s="424"/>
      <c r="I78" s="425"/>
      <c r="J78" s="430">
        <f>IF(J75&lt;&gt;0,J54/J75,0)</f>
        <v>28.472222222222221</v>
      </c>
      <c r="K78" s="431">
        <f>IF(J75&lt;&gt;0,K54/J75,0)</f>
        <v>25.277777777777779</v>
      </c>
      <c r="L78" s="381"/>
      <c r="M78" s="381"/>
      <c r="N78" s="381"/>
      <c r="O78" s="381"/>
      <c r="P78" s="381"/>
      <c r="Q78" s="381"/>
      <c r="R78" s="381"/>
      <c r="S78" s="381"/>
      <c r="T78" s="381"/>
      <c r="U78" s="381"/>
      <c r="V78" s="381"/>
    </row>
    <row r="79" spans="1:22" s="6" customFormat="1" ht="33.75" customHeight="1" x14ac:dyDescent="0.2"/>
    <row r="80" spans="1:22" s="6" customFormat="1" x14ac:dyDescent="0.2">
      <c r="A80" s="7" t="s">
        <v>603</v>
      </c>
      <c r="C80" s="441"/>
    </row>
    <row r="81" spans="1:16" s="6" customFormat="1" x14ac:dyDescent="0.2">
      <c r="A81" s="7" t="s">
        <v>605</v>
      </c>
      <c r="C81" s="441"/>
      <c r="H81" s="7"/>
      <c r="M81" s="7" t="s">
        <v>29</v>
      </c>
    </row>
    <row r="82" spans="1:16" s="6" customFormat="1" x14ac:dyDescent="0.2">
      <c r="A82" s="7" t="s">
        <v>606</v>
      </c>
      <c r="C82" s="7"/>
      <c r="P82" s="6" t="s">
        <v>604</v>
      </c>
    </row>
    <row r="83" spans="1:16" s="6" customFormat="1" x14ac:dyDescent="0.2"/>
    <row r="84" spans="1:16" s="6" customFormat="1" x14ac:dyDescent="0.2"/>
    <row r="85" spans="1:16" s="6" customFormat="1" x14ac:dyDescent="0.2"/>
    <row r="86" spans="1:16" s="6" customFormat="1" x14ac:dyDescent="0.2"/>
    <row r="87" spans="1:16" s="6" customFormat="1" x14ac:dyDescent="0.2"/>
    <row r="88" spans="1:16" s="6" customFormat="1" x14ac:dyDescent="0.2"/>
    <row r="89" spans="1:16" s="6" customFormat="1" x14ac:dyDescent="0.2"/>
    <row r="90" spans="1:16" s="6" customFormat="1" x14ac:dyDescent="0.2"/>
    <row r="91" spans="1:16" s="6" customFormat="1" x14ac:dyDescent="0.2"/>
    <row r="92" spans="1:16" s="6" customFormat="1" x14ac:dyDescent="0.2"/>
    <row r="93" spans="1:16" s="6" customFormat="1" x14ac:dyDescent="0.2"/>
    <row r="94" spans="1:16" s="6" customFormat="1" x14ac:dyDescent="0.2"/>
    <row r="95" spans="1:16" s="6" customFormat="1" x14ac:dyDescent="0.2"/>
    <row r="96" spans="1:1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29" spans="3:14" x14ac:dyDescent="0.2">
      <c r="C129" s="433"/>
      <c r="D129" s="433"/>
      <c r="E129" s="433"/>
      <c r="F129" s="433"/>
      <c r="G129" s="433"/>
      <c r="H129" s="433"/>
      <c r="I129" s="433"/>
      <c r="J129" s="433"/>
      <c r="K129" s="433"/>
      <c r="L129" s="433"/>
      <c r="M129" s="433"/>
      <c r="N129" s="433"/>
    </row>
    <row r="140" spans="3:14" x14ac:dyDescent="0.2">
      <c r="K140" s="433"/>
      <c r="L140" s="433"/>
      <c r="M140" s="433"/>
      <c r="N140" s="433"/>
    </row>
    <row r="141" spans="3:14" x14ac:dyDescent="0.2">
      <c r="K141" s="433"/>
      <c r="L141" s="433"/>
      <c r="M141" s="433"/>
      <c r="N141" s="433"/>
    </row>
    <row r="142" spans="3:14" x14ac:dyDescent="0.2">
      <c r="K142" s="433"/>
      <c r="L142" s="433"/>
      <c r="M142" s="433"/>
      <c r="N142" s="433"/>
    </row>
    <row r="143" spans="3:14" x14ac:dyDescent="0.2">
      <c r="K143" s="433"/>
      <c r="L143" s="433"/>
      <c r="M143" s="433"/>
      <c r="N143" s="433"/>
    </row>
  </sheetData>
  <sheetProtection password="D259" sheet="1" objects="1" scenarios="1" formatColumns="0" formatRows="0"/>
  <mergeCells count="73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49:A51"/>
    <mergeCell ref="B49:B51"/>
    <mergeCell ref="A76:A78"/>
    <mergeCell ref="B76:B78"/>
    <mergeCell ref="A64:A66"/>
    <mergeCell ref="B64:B66"/>
    <mergeCell ref="A67:A69"/>
    <mergeCell ref="B67:B69"/>
    <mergeCell ref="A70:A72"/>
    <mergeCell ref="B70:B72"/>
    <mergeCell ref="R57:V57"/>
    <mergeCell ref="A73:A75"/>
    <mergeCell ref="B73:B75"/>
    <mergeCell ref="A52:A54"/>
    <mergeCell ref="B52:B54"/>
    <mergeCell ref="A55:A57"/>
    <mergeCell ref="B55:B57"/>
    <mergeCell ref="A58:A60"/>
    <mergeCell ref="B58:B60"/>
    <mergeCell ref="A61:A63"/>
    <mergeCell ref="B61:B63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0" stopIfTrue="1" operator="notEqual" id="{72A2FF86-E4AC-4396-A049-CA341CFD6A8A}">
            <xm:f>'2.Прил 2_ГД'!$D$35+'2.Прил 2_ГД'!$E$35+'2.Прил 2_ГД'!$F$35</xm:f>
            <x14:dxf>
              <fill>
                <patternFill>
                  <bgColor rgb="FFFF0000"/>
                </patternFill>
              </fill>
            </x14:dxf>
          </x14:cfRule>
          <xm:sqref>E30</xm:sqref>
        </x14:conditionalFormatting>
        <x14:conditionalFormatting xmlns:xm="http://schemas.microsoft.com/office/excel/2006/main">
          <x14:cfRule type="cellIs" priority="127" stopIfTrue="1" operator="notEqual" id="{57AF9A1D-8672-4A63-8CD1-A18468E9F062}">
            <xm:f>'6.Прил 3_ГДиАД-съдии'!$AZ$9</xm:f>
            <x14:dxf>
              <fill>
                <patternFill>
                  <bgColor rgb="FFFF0000"/>
                </patternFill>
              </fill>
            </x14:dxf>
          </x14:cfRule>
          <xm:sqref>L30</xm:sqref>
        </x14:conditionalFormatting>
        <x14:conditionalFormatting xmlns:xm="http://schemas.microsoft.com/office/excel/2006/main">
          <x14:cfRule type="cellIs" priority="126" stopIfTrue="1" operator="notEqual" id="{297EA4B0-9700-4083-8A22-67175D5EA0FF}">
            <xm:f>'6.Прил 3_ГДиАД-съдии'!$AJ$9</xm:f>
            <x14:dxf>
              <fill>
                <patternFill>
                  <bgColor rgb="FFFF0000"/>
                </patternFill>
              </fill>
            </x14:dxf>
          </x14:cfRule>
          <xm:sqref>N30</xm:sqref>
        </x14:conditionalFormatting>
        <x14:conditionalFormatting xmlns:xm="http://schemas.microsoft.com/office/excel/2006/main">
          <x14:cfRule type="cellIs" priority="125" stopIfTrue="1" operator="notEqual" id="{E928D880-E428-40C7-9EC5-662694DF3BD5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3_ГДиАД-съдии'!$AU$9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3_ГДиАД-съдии'!$AV$9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3_ГДиАД-съдии'!$AW$9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100" stopIfTrue="1" operator="notEqual" id="{8E2817AA-445E-4FCC-9058-850F2BB2D3FB}">
            <xm:f>'6.Прил 3_ГДиАД-съдии'!$AX$9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3_ГДиАД-съдии'!$AY$9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O39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29" stopIfTrue="1" operator="notEqual" id="{7493A046-7CFB-4BCC-ACD7-D9CB9546AD57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128" stopIfTrue="1" operator="notEqual" id="{81AE8272-C82A-4651-9525-1B7AD3EAF591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124" stopIfTrue="1" operator="notEqual" id="{7B25F2C4-005D-4E73-9473-D39D718E23EC}">
            <xm:f>'6.Прил 3_ГДиАД-съдии'!$BH$9</xm:f>
            <x14:dxf>
              <fill>
                <patternFill>
                  <bgColor rgb="FFFF0000"/>
                </patternFill>
              </fill>
            </x14:dxf>
          </x14:cfRule>
          <xm:sqref>U30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3_ГДиАД-съдии'!$BI$9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3_ГДиАД-съдии'!$AG$9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102" stopIfTrue="1" operator="notEqual" id="{6EB621AC-1FA7-4172-ABD0-8BCBD0AAA12D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J39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J51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3_ГДиАД-съдии'!$AF$9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1" stopIfTrue="1" operator="notEqual" id="{C8FD4FDF-8145-47D9-A08F-20570E558247}">
            <xm:f>'6.Прил 3_ГДиАД-съдии'!$AH$9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3_ГДиАД-съдии'!$AI$9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K39</xm:sqref>
        </x14:conditionalFormatting>
        <x14:conditionalFormatting xmlns:xm="http://schemas.microsoft.com/office/excel/2006/main">
          <x14:cfRule type="cellIs" priority="37" stopIfTrue="1" operator="notEqual" id="{CD8BA256-B7D1-4AC4-8477-E3B5D02595B0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K51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1" operator="notEqual" id="{15610341-6A3E-43F5-8577-767C4055E4A0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9" operator="notEqual" id="{5C8A8FCC-0ED6-490B-8D31-BE3FC8F605BD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I39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24" stopIfTrue="1" operator="notEqual" id="{55F7BFF3-0169-4441-AD92-973C31594875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I51</xm:sqref>
        </x14:conditionalFormatting>
        <x14:conditionalFormatting xmlns:xm="http://schemas.microsoft.com/office/excel/2006/main">
          <x14:cfRule type="cellIs" priority="16" operator="notEqual" id="{76B00E81-3E3F-4645-98C0-70597E2658E9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cellIs" priority="13" stopIfTrue="1" operator="notEqual" id="{38062F03-D6CF-4A3B-9127-F25797A03D7C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3_ГДиАД-съдии'!$BJ$9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3_ГДиАД-съдии'!$BK$9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3_ГДиАД-съдии'!$BL$9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3_ГДиАД-съдии'!$BM$9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8" stopIfTrue="1" operator="notEqual" id="{238189B5-579A-4CB9-9640-A7CC6A33F354}">
            <xm:f>'6.Прил 3_ГДиАД-съдии'!$BN$9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3_ГДиАД-съдии'!$BO$9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6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U51</xm:sqref>
        </x14:conditionalFormatting>
        <x14:conditionalFormatting xmlns:xm="http://schemas.microsoft.com/office/excel/2006/main">
          <x14:cfRule type="cellIs" priority="5" stopIfTrue="1" operator="notEqual" id="{DBC8273D-1662-4172-923B-9017C7530F5F}">
            <xm:f>'2.Прил 2_ГД'!$G$35</xm:f>
            <x14:dxf>
              <fill>
                <patternFill>
                  <bgColor rgb="FFFF0000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cellIs" priority="4" stopIfTrue="1" operator="notEqual" id="{0CCA1173-0583-4144-AB94-B29357ED727D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L51</xm:sqref>
        </x14:conditionalFormatting>
        <x14:conditionalFormatting xmlns:xm="http://schemas.microsoft.com/office/excel/2006/main">
          <x14:cfRule type="cellIs" priority="3" stopIfTrue="1" operator="notEqual" id="{95E848DC-D927-4EAF-91C1-C92DB0CBD3A4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N51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O51</xm:sqref>
        </x14:conditionalFormatting>
        <x14:conditionalFormatting xmlns:xm="http://schemas.microsoft.com/office/excel/2006/main">
          <x14:cfRule type="cellIs" priority="1" stopIfTrue="1" operator="notEqual" id="{03840656-723B-47F4-9DB6-B8BB2D707567}">
            <xm:f>'2.Прил 2_ГД'!$R$35</xm:f>
            <x14:dxf>
              <fill>
                <patternFill>
                  <bgColor rgb="FFFF0000"/>
                </patternFill>
              </fill>
            </x14:dxf>
          </x14:cfRule>
          <xm:sqref>V30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3"/>
  <sheetViews>
    <sheetView zoomScale="85" zoomScaleNormal="85" workbookViewId="0">
      <selection sqref="A1:G1"/>
    </sheetView>
  </sheetViews>
  <sheetFormatPr defaultRowHeight="12.75" x14ac:dyDescent="0.2"/>
  <cols>
    <col min="1" max="1" width="50.42578125" style="96" customWidth="1"/>
    <col min="2" max="2" width="6.85546875" style="96" customWidth="1"/>
    <col min="3" max="5" width="7.140625" style="96" customWidth="1"/>
    <col min="6" max="6" width="9" style="96" customWidth="1"/>
    <col min="7" max="7" width="7.5703125" style="96" customWidth="1"/>
    <col min="8" max="8" width="9.140625" style="96" customWidth="1"/>
    <col min="9" max="9" width="7.7109375" style="96" customWidth="1"/>
    <col min="10" max="10" width="8" style="96" customWidth="1"/>
    <col min="11" max="16" width="7.7109375" style="96" customWidth="1"/>
    <col min="17" max="17" width="10.140625" style="96" customWidth="1"/>
    <col min="18" max="16384" width="9.140625" style="96"/>
  </cols>
  <sheetData>
    <row r="1" spans="1:20" s="70" customFormat="1" ht="15.75" x14ac:dyDescent="0.25">
      <c r="A1" s="607" t="s">
        <v>587</v>
      </c>
      <c r="B1" s="607"/>
      <c r="C1" s="607"/>
      <c r="D1" s="607"/>
      <c r="E1" s="607"/>
      <c r="F1" s="607"/>
      <c r="G1" s="607"/>
      <c r="H1" s="464"/>
      <c r="I1" s="464"/>
      <c r="J1" s="464"/>
      <c r="K1" s="68" t="s">
        <v>588</v>
      </c>
      <c r="L1" s="374" t="s">
        <v>45</v>
      </c>
      <c r="M1" s="69">
        <v>12</v>
      </c>
      <c r="N1" s="590" t="s">
        <v>590</v>
      </c>
      <c r="O1" s="590"/>
      <c r="P1" s="590"/>
      <c r="Q1" s="590"/>
      <c r="R1" s="610" t="s">
        <v>419</v>
      </c>
      <c r="S1" s="610"/>
      <c r="T1" s="610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591" t="s">
        <v>80</v>
      </c>
      <c r="B3" s="594" t="s">
        <v>81</v>
      </c>
      <c r="C3" s="594" t="s">
        <v>82</v>
      </c>
      <c r="D3" s="596" t="s">
        <v>83</v>
      </c>
      <c r="E3" s="597"/>
      <c r="F3" s="598"/>
      <c r="G3" s="604" t="s">
        <v>425</v>
      </c>
      <c r="H3" s="604" t="s">
        <v>519</v>
      </c>
      <c r="I3" s="599" t="s">
        <v>520</v>
      </c>
      <c r="J3" s="596" t="s">
        <v>510</v>
      </c>
      <c r="K3" s="597"/>
      <c r="L3" s="597"/>
      <c r="M3" s="597"/>
      <c r="N3" s="597"/>
      <c r="O3" s="597"/>
      <c r="P3" s="601"/>
      <c r="Q3" s="622" t="s">
        <v>84</v>
      </c>
      <c r="R3" s="617" t="s">
        <v>85</v>
      </c>
    </row>
    <row r="4" spans="1:20" ht="12.75" customHeight="1" x14ac:dyDescent="0.2">
      <c r="A4" s="592"/>
      <c r="B4" s="595"/>
      <c r="C4" s="595"/>
      <c r="D4" s="595" t="s">
        <v>86</v>
      </c>
      <c r="E4" s="595" t="s">
        <v>87</v>
      </c>
      <c r="F4" s="608" t="s">
        <v>518</v>
      </c>
      <c r="G4" s="605"/>
      <c r="H4" s="605"/>
      <c r="I4" s="600"/>
      <c r="J4" s="609" t="s">
        <v>88</v>
      </c>
      <c r="K4" s="606" t="s">
        <v>89</v>
      </c>
      <c r="L4" s="606" t="s">
        <v>90</v>
      </c>
      <c r="M4" s="606" t="s">
        <v>91</v>
      </c>
      <c r="N4" s="619" t="s">
        <v>92</v>
      </c>
      <c r="O4" s="620"/>
      <c r="P4" s="602" t="s">
        <v>93</v>
      </c>
      <c r="Q4" s="623"/>
      <c r="R4" s="618"/>
    </row>
    <row r="5" spans="1:20" x14ac:dyDescent="0.2">
      <c r="A5" s="592"/>
      <c r="B5" s="595"/>
      <c r="C5" s="595"/>
      <c r="D5" s="595"/>
      <c r="E5" s="595"/>
      <c r="F5" s="605"/>
      <c r="G5" s="605"/>
      <c r="H5" s="605"/>
      <c r="I5" s="600"/>
      <c r="J5" s="600"/>
      <c r="K5" s="595"/>
      <c r="L5" s="595"/>
      <c r="M5" s="595"/>
      <c r="N5" s="595" t="s">
        <v>94</v>
      </c>
      <c r="O5" s="614" t="s">
        <v>95</v>
      </c>
      <c r="P5" s="602"/>
      <c r="Q5" s="623"/>
      <c r="R5" s="618"/>
    </row>
    <row r="6" spans="1:20" x14ac:dyDescent="0.2">
      <c r="A6" s="592"/>
      <c r="B6" s="595"/>
      <c r="C6" s="595"/>
      <c r="D6" s="595"/>
      <c r="E6" s="595"/>
      <c r="F6" s="605"/>
      <c r="G6" s="605"/>
      <c r="H6" s="605"/>
      <c r="I6" s="600"/>
      <c r="J6" s="600"/>
      <c r="K6" s="595"/>
      <c r="L6" s="595"/>
      <c r="M6" s="595"/>
      <c r="N6" s="595"/>
      <c r="O6" s="614"/>
      <c r="P6" s="602"/>
      <c r="Q6" s="623"/>
      <c r="R6" s="618"/>
    </row>
    <row r="7" spans="1:20" ht="12.75" customHeight="1" x14ac:dyDescent="0.2">
      <c r="A7" s="592"/>
      <c r="B7" s="595"/>
      <c r="C7" s="595"/>
      <c r="D7" s="595"/>
      <c r="E7" s="595"/>
      <c r="F7" s="605"/>
      <c r="G7" s="605"/>
      <c r="H7" s="605"/>
      <c r="I7" s="600"/>
      <c r="J7" s="600"/>
      <c r="K7" s="595"/>
      <c r="L7" s="595"/>
      <c r="M7" s="595"/>
      <c r="N7" s="595"/>
      <c r="O7" s="595"/>
      <c r="P7" s="602"/>
      <c r="Q7" s="623"/>
      <c r="R7" s="618"/>
    </row>
    <row r="8" spans="1:20" x14ac:dyDescent="0.2">
      <c r="A8" s="592"/>
      <c r="B8" s="595"/>
      <c r="C8" s="595"/>
      <c r="D8" s="595"/>
      <c r="E8" s="595"/>
      <c r="F8" s="605"/>
      <c r="G8" s="605"/>
      <c r="H8" s="605"/>
      <c r="I8" s="600"/>
      <c r="J8" s="600"/>
      <c r="K8" s="595"/>
      <c r="L8" s="595"/>
      <c r="M8" s="595"/>
      <c r="N8" s="595"/>
      <c r="O8" s="595"/>
      <c r="P8" s="602"/>
      <c r="Q8" s="623"/>
      <c r="R8" s="618"/>
    </row>
    <row r="9" spans="1:20" x14ac:dyDescent="0.2">
      <c r="A9" s="592"/>
      <c r="B9" s="595"/>
      <c r="C9" s="595"/>
      <c r="D9" s="595"/>
      <c r="E9" s="595"/>
      <c r="F9" s="605"/>
      <c r="G9" s="605"/>
      <c r="H9" s="605"/>
      <c r="I9" s="600"/>
      <c r="J9" s="600"/>
      <c r="K9" s="595"/>
      <c r="L9" s="595"/>
      <c r="M9" s="595"/>
      <c r="N9" s="595"/>
      <c r="O9" s="595"/>
      <c r="P9" s="602"/>
      <c r="Q9" s="623"/>
      <c r="R9" s="618"/>
    </row>
    <row r="10" spans="1:20" ht="29.25" customHeight="1" x14ac:dyDescent="0.2">
      <c r="A10" s="593"/>
      <c r="B10" s="595"/>
      <c r="C10" s="595"/>
      <c r="D10" s="595"/>
      <c r="E10" s="595"/>
      <c r="F10" s="606"/>
      <c r="G10" s="606"/>
      <c r="H10" s="606"/>
      <c r="I10" s="600"/>
      <c r="J10" s="600"/>
      <c r="K10" s="595"/>
      <c r="L10" s="595"/>
      <c r="M10" s="595"/>
      <c r="N10" s="595"/>
      <c r="O10" s="595"/>
      <c r="P10" s="603"/>
      <c r="Q10" s="623"/>
      <c r="R10" s="618"/>
    </row>
    <row r="11" spans="1:20" x14ac:dyDescent="0.2">
      <c r="A11" s="512" t="s">
        <v>49</v>
      </c>
      <c r="B11" s="513" t="s">
        <v>50</v>
      </c>
      <c r="C11" s="513">
        <v>1</v>
      </c>
      <c r="D11" s="513">
        <v>2</v>
      </c>
      <c r="E11" s="513">
        <v>3</v>
      </c>
      <c r="F11" s="513">
        <v>4</v>
      </c>
      <c r="G11" s="513">
        <v>5</v>
      </c>
      <c r="H11" s="513">
        <v>6</v>
      </c>
      <c r="I11" s="513">
        <v>7</v>
      </c>
      <c r="J11" s="513">
        <v>8</v>
      </c>
      <c r="K11" s="513">
        <v>9</v>
      </c>
      <c r="L11" s="513">
        <v>10</v>
      </c>
      <c r="M11" s="513">
        <v>11</v>
      </c>
      <c r="N11" s="513">
        <v>12</v>
      </c>
      <c r="O11" s="513">
        <v>13</v>
      </c>
      <c r="P11" s="514">
        <v>14</v>
      </c>
      <c r="Q11" s="515">
        <v>15</v>
      </c>
      <c r="R11" s="515">
        <v>16</v>
      </c>
    </row>
    <row r="12" spans="1:20" ht="15.75" customHeight="1" x14ac:dyDescent="0.2">
      <c r="A12" s="516" t="s">
        <v>96</v>
      </c>
      <c r="B12" s="496" t="s">
        <v>97</v>
      </c>
      <c r="C12" s="201">
        <v>11</v>
      </c>
      <c r="D12" s="201">
        <v>46</v>
      </c>
      <c r="E12" s="201">
        <v>2</v>
      </c>
      <c r="F12" s="201"/>
      <c r="G12" s="201"/>
      <c r="H12" s="443">
        <f>G12+F12+E12+D12</f>
        <v>48</v>
      </c>
      <c r="I12" s="364">
        <f>SUM(C12+H12)</f>
        <v>59</v>
      </c>
      <c r="J12" s="364">
        <f>SUM(K12,L12,M12,N12,O12)</f>
        <v>52</v>
      </c>
      <c r="K12" s="201">
        <v>32</v>
      </c>
      <c r="L12" s="201">
        <v>4</v>
      </c>
      <c r="M12" s="201">
        <v>2</v>
      </c>
      <c r="N12" s="201">
        <v>7</v>
      </c>
      <c r="O12" s="201">
        <v>7</v>
      </c>
      <c r="P12" s="204">
        <v>47</v>
      </c>
      <c r="Q12" s="368">
        <f>I12-J12</f>
        <v>7</v>
      </c>
      <c r="R12" s="232">
        <v>1</v>
      </c>
    </row>
    <row r="13" spans="1:20" ht="17.25" customHeight="1" x14ac:dyDescent="0.2">
      <c r="A13" s="74" t="s">
        <v>98</v>
      </c>
      <c r="B13" s="75" t="s">
        <v>99</v>
      </c>
      <c r="C13" s="201">
        <v>6</v>
      </c>
      <c r="D13" s="201">
        <v>9</v>
      </c>
      <c r="E13" s="201"/>
      <c r="F13" s="201"/>
      <c r="G13" s="201"/>
      <c r="H13" s="443">
        <f t="shared" ref="H13:H34" si="0">G13+F13+E13+D13</f>
        <v>9</v>
      </c>
      <c r="I13" s="364">
        <f t="shared" ref="I13:I30" si="1">SUM(C13+H13)</f>
        <v>15</v>
      </c>
      <c r="J13" s="364">
        <f>SUM(K13,L13,M13,N13,O13)</f>
        <v>12</v>
      </c>
      <c r="K13" s="201">
        <v>9</v>
      </c>
      <c r="L13" s="201"/>
      <c r="M13" s="201">
        <v>1</v>
      </c>
      <c r="N13" s="201">
        <v>1</v>
      </c>
      <c r="O13" s="201">
        <v>1</v>
      </c>
      <c r="P13" s="204">
        <v>10</v>
      </c>
      <c r="Q13" s="368">
        <f t="shared" ref="Q13:Q34" si="2">I13-J13</f>
        <v>3</v>
      </c>
      <c r="R13" s="232"/>
    </row>
    <row r="14" spans="1:20" ht="15.75" customHeight="1" x14ac:dyDescent="0.2">
      <c r="A14" s="73" t="s">
        <v>100</v>
      </c>
      <c r="B14" s="75" t="s">
        <v>101</v>
      </c>
      <c r="C14" s="201"/>
      <c r="D14" s="201">
        <v>9</v>
      </c>
      <c r="E14" s="201"/>
      <c r="F14" s="201"/>
      <c r="G14" s="201"/>
      <c r="H14" s="443">
        <f t="shared" si="0"/>
        <v>9</v>
      </c>
      <c r="I14" s="364">
        <f t="shared" si="1"/>
        <v>9</v>
      </c>
      <c r="J14" s="364">
        <f t="shared" ref="J14:J34" si="3">SUM(K14,L14,M14,N14,O14)</f>
        <v>9</v>
      </c>
      <c r="K14" s="201">
        <v>9</v>
      </c>
      <c r="L14" s="201"/>
      <c r="M14" s="201"/>
      <c r="N14" s="201"/>
      <c r="O14" s="201"/>
      <c r="P14" s="204">
        <v>9</v>
      </c>
      <c r="Q14" s="368">
        <f t="shared" si="2"/>
        <v>0</v>
      </c>
      <c r="R14" s="232"/>
    </row>
    <row r="15" spans="1:20" ht="15" customHeight="1" x14ac:dyDescent="0.2">
      <c r="A15" s="73" t="s">
        <v>102</v>
      </c>
      <c r="B15" s="75" t="s">
        <v>103</v>
      </c>
      <c r="C15" s="201">
        <v>4</v>
      </c>
      <c r="D15" s="201">
        <v>7</v>
      </c>
      <c r="E15" s="201">
        <v>1</v>
      </c>
      <c r="F15" s="201"/>
      <c r="G15" s="201"/>
      <c r="H15" s="443">
        <f t="shared" si="0"/>
        <v>8</v>
      </c>
      <c r="I15" s="364">
        <f t="shared" si="1"/>
        <v>12</v>
      </c>
      <c r="J15" s="364">
        <f t="shared" si="3"/>
        <v>11</v>
      </c>
      <c r="K15" s="201">
        <v>2</v>
      </c>
      <c r="L15" s="201">
        <v>3</v>
      </c>
      <c r="M15" s="201">
        <v>1</v>
      </c>
      <c r="N15" s="201">
        <v>4</v>
      </c>
      <c r="O15" s="201">
        <v>1</v>
      </c>
      <c r="P15" s="204">
        <v>8</v>
      </c>
      <c r="Q15" s="368">
        <f t="shared" si="2"/>
        <v>1</v>
      </c>
      <c r="R15" s="232">
        <v>1</v>
      </c>
    </row>
    <row r="16" spans="1:20" ht="15.75" customHeight="1" x14ac:dyDescent="0.2">
      <c r="A16" s="73" t="s">
        <v>104</v>
      </c>
      <c r="B16" s="75" t="s">
        <v>105</v>
      </c>
      <c r="C16" s="201"/>
      <c r="D16" s="201">
        <v>4</v>
      </c>
      <c r="E16" s="201"/>
      <c r="F16" s="201"/>
      <c r="G16" s="201"/>
      <c r="H16" s="443">
        <f t="shared" si="0"/>
        <v>4</v>
      </c>
      <c r="I16" s="364">
        <f t="shared" si="1"/>
        <v>4</v>
      </c>
      <c r="J16" s="364">
        <f>SUM(K16,L16,M16,N16,O16)</f>
        <v>3</v>
      </c>
      <c r="K16" s="201"/>
      <c r="L16" s="201">
        <v>1</v>
      </c>
      <c r="M16" s="201"/>
      <c r="N16" s="201">
        <v>2</v>
      </c>
      <c r="O16" s="201"/>
      <c r="P16" s="204">
        <v>3</v>
      </c>
      <c r="Q16" s="368">
        <f t="shared" si="2"/>
        <v>1</v>
      </c>
      <c r="R16" s="232"/>
    </row>
    <row r="17" spans="1:18" ht="15.75" customHeight="1" x14ac:dyDescent="0.2">
      <c r="A17" s="516" t="s">
        <v>106</v>
      </c>
      <c r="B17" s="496" t="s">
        <v>107</v>
      </c>
      <c r="C17" s="201">
        <v>38</v>
      </c>
      <c r="D17" s="201">
        <v>32</v>
      </c>
      <c r="E17" s="201">
        <v>7</v>
      </c>
      <c r="F17" s="201">
        <v>1</v>
      </c>
      <c r="G17" s="201"/>
      <c r="H17" s="443">
        <f t="shared" si="0"/>
        <v>40</v>
      </c>
      <c r="I17" s="364">
        <f t="shared" si="1"/>
        <v>78</v>
      </c>
      <c r="J17" s="364">
        <f t="shared" si="3"/>
        <v>60</v>
      </c>
      <c r="K17" s="201">
        <v>18</v>
      </c>
      <c r="L17" s="201">
        <v>6</v>
      </c>
      <c r="M17" s="201">
        <v>11</v>
      </c>
      <c r="N17" s="201"/>
      <c r="O17" s="201">
        <v>25</v>
      </c>
      <c r="P17" s="204">
        <v>36</v>
      </c>
      <c r="Q17" s="368">
        <f t="shared" si="2"/>
        <v>18</v>
      </c>
      <c r="R17" s="232">
        <v>17</v>
      </c>
    </row>
    <row r="18" spans="1:18" ht="15" customHeight="1" x14ac:dyDescent="0.2">
      <c r="A18" s="73" t="s">
        <v>108</v>
      </c>
      <c r="B18" s="75" t="s">
        <v>109</v>
      </c>
      <c r="C18" s="201"/>
      <c r="D18" s="201"/>
      <c r="E18" s="201"/>
      <c r="F18" s="201"/>
      <c r="G18" s="201"/>
      <c r="H18" s="443">
        <f t="shared" si="0"/>
        <v>0</v>
      </c>
      <c r="I18" s="364">
        <f t="shared" si="1"/>
        <v>0</v>
      </c>
      <c r="J18" s="364">
        <f>SUM(K18,L18,M18,N18,O18)</f>
        <v>0</v>
      </c>
      <c r="K18" s="201"/>
      <c r="L18" s="201"/>
      <c r="M18" s="201"/>
      <c r="N18" s="201"/>
      <c r="O18" s="201"/>
      <c r="P18" s="204"/>
      <c r="Q18" s="368">
        <f t="shared" si="2"/>
        <v>0</v>
      </c>
      <c r="R18" s="232"/>
    </row>
    <row r="19" spans="1:18" ht="15" customHeight="1" x14ac:dyDescent="0.2">
      <c r="A19" s="516" t="s">
        <v>110</v>
      </c>
      <c r="B19" s="496" t="s">
        <v>111</v>
      </c>
      <c r="C19" s="201">
        <v>4</v>
      </c>
      <c r="D19" s="201">
        <v>5</v>
      </c>
      <c r="E19" s="201">
        <v>4</v>
      </c>
      <c r="F19" s="201"/>
      <c r="G19" s="201"/>
      <c r="H19" s="443">
        <f t="shared" si="0"/>
        <v>9</v>
      </c>
      <c r="I19" s="364">
        <f>SUM(C19+H19)</f>
        <v>13</v>
      </c>
      <c r="J19" s="364">
        <f t="shared" si="3"/>
        <v>12</v>
      </c>
      <c r="K19" s="201">
        <v>3</v>
      </c>
      <c r="L19" s="201">
        <v>3</v>
      </c>
      <c r="M19" s="201">
        <v>1</v>
      </c>
      <c r="N19" s="201"/>
      <c r="O19" s="201">
        <v>5</v>
      </c>
      <c r="P19" s="204">
        <v>6</v>
      </c>
      <c r="Q19" s="368">
        <f t="shared" si="2"/>
        <v>1</v>
      </c>
      <c r="R19" s="232">
        <v>7</v>
      </c>
    </row>
    <row r="20" spans="1:18" ht="14.25" customHeight="1" x14ac:dyDescent="0.2">
      <c r="A20" s="73" t="s">
        <v>112</v>
      </c>
      <c r="B20" s="75" t="s">
        <v>113</v>
      </c>
      <c r="C20" s="201"/>
      <c r="D20" s="201">
        <v>3</v>
      </c>
      <c r="E20" s="201"/>
      <c r="F20" s="201"/>
      <c r="G20" s="201"/>
      <c r="H20" s="443">
        <f t="shared" si="0"/>
        <v>3</v>
      </c>
      <c r="I20" s="364">
        <f t="shared" si="1"/>
        <v>3</v>
      </c>
      <c r="J20" s="364">
        <f t="shared" si="3"/>
        <v>2</v>
      </c>
      <c r="K20" s="201"/>
      <c r="L20" s="201">
        <v>1</v>
      </c>
      <c r="M20" s="201"/>
      <c r="N20" s="201"/>
      <c r="O20" s="201">
        <v>1</v>
      </c>
      <c r="P20" s="204">
        <v>1</v>
      </c>
      <c r="Q20" s="368">
        <f t="shared" si="2"/>
        <v>1</v>
      </c>
      <c r="R20" s="232">
        <v>3</v>
      </c>
    </row>
    <row r="21" spans="1:18" ht="13.5" customHeight="1" x14ac:dyDescent="0.2">
      <c r="A21" s="516" t="s">
        <v>114</v>
      </c>
      <c r="B21" s="496" t="s">
        <v>115</v>
      </c>
      <c r="C21" s="201">
        <v>106</v>
      </c>
      <c r="D21" s="201">
        <v>34</v>
      </c>
      <c r="E21" s="201">
        <v>1</v>
      </c>
      <c r="F21" s="201">
        <v>1</v>
      </c>
      <c r="G21" s="201"/>
      <c r="H21" s="443">
        <f t="shared" si="0"/>
        <v>36</v>
      </c>
      <c r="I21" s="364">
        <f t="shared" si="1"/>
        <v>142</v>
      </c>
      <c r="J21" s="364">
        <f t="shared" si="3"/>
        <v>83</v>
      </c>
      <c r="K21" s="201">
        <v>64</v>
      </c>
      <c r="L21" s="201">
        <v>9</v>
      </c>
      <c r="M21" s="201"/>
      <c r="N21" s="201">
        <v>3</v>
      </c>
      <c r="O21" s="201">
        <v>7</v>
      </c>
      <c r="P21" s="204">
        <v>5</v>
      </c>
      <c r="Q21" s="368">
        <f t="shared" si="2"/>
        <v>59</v>
      </c>
      <c r="R21" s="232">
        <v>10</v>
      </c>
    </row>
    <row r="22" spans="1:18" ht="14.25" customHeight="1" x14ac:dyDescent="0.2">
      <c r="A22" s="516" t="s">
        <v>116</v>
      </c>
      <c r="B22" s="496" t="s">
        <v>117</v>
      </c>
      <c r="C22" s="201">
        <v>2</v>
      </c>
      <c r="D22" s="201">
        <v>3</v>
      </c>
      <c r="E22" s="201"/>
      <c r="F22" s="201"/>
      <c r="G22" s="201"/>
      <c r="H22" s="443">
        <f t="shared" si="0"/>
        <v>3</v>
      </c>
      <c r="I22" s="364">
        <f t="shared" si="1"/>
        <v>5</v>
      </c>
      <c r="J22" s="364">
        <f t="shared" si="3"/>
        <v>5</v>
      </c>
      <c r="K22" s="201">
        <v>1</v>
      </c>
      <c r="L22" s="201"/>
      <c r="M22" s="201">
        <v>1</v>
      </c>
      <c r="N22" s="201"/>
      <c r="O22" s="201">
        <v>3</v>
      </c>
      <c r="P22" s="204">
        <v>5</v>
      </c>
      <c r="Q22" s="368">
        <f t="shared" si="2"/>
        <v>0</v>
      </c>
      <c r="R22" s="232">
        <v>2</v>
      </c>
    </row>
    <row r="23" spans="1:18" ht="15.75" customHeight="1" x14ac:dyDescent="0.2">
      <c r="A23" s="73" t="s">
        <v>118</v>
      </c>
      <c r="B23" s="75" t="s">
        <v>119</v>
      </c>
      <c r="C23" s="201"/>
      <c r="D23" s="201">
        <v>1</v>
      </c>
      <c r="E23" s="201"/>
      <c r="F23" s="201"/>
      <c r="G23" s="201"/>
      <c r="H23" s="443">
        <f t="shared" si="0"/>
        <v>1</v>
      </c>
      <c r="I23" s="364">
        <f t="shared" si="1"/>
        <v>1</v>
      </c>
      <c r="J23" s="364">
        <f t="shared" si="3"/>
        <v>1</v>
      </c>
      <c r="K23" s="201"/>
      <c r="L23" s="201"/>
      <c r="M23" s="201">
        <v>1</v>
      </c>
      <c r="N23" s="201"/>
      <c r="O23" s="201"/>
      <c r="P23" s="204">
        <v>1</v>
      </c>
      <c r="Q23" s="368">
        <f t="shared" si="2"/>
        <v>0</v>
      </c>
      <c r="R23" s="232"/>
    </row>
    <row r="24" spans="1:18" ht="15.75" customHeight="1" x14ac:dyDescent="0.2">
      <c r="A24" s="73" t="s">
        <v>120</v>
      </c>
      <c r="B24" s="75" t="s">
        <v>121</v>
      </c>
      <c r="C24" s="201"/>
      <c r="D24" s="201">
        <v>2</v>
      </c>
      <c r="E24" s="201"/>
      <c r="F24" s="201"/>
      <c r="G24" s="201"/>
      <c r="H24" s="443">
        <f t="shared" si="0"/>
        <v>2</v>
      </c>
      <c r="I24" s="364">
        <f t="shared" si="1"/>
        <v>2</v>
      </c>
      <c r="J24" s="364">
        <f t="shared" si="3"/>
        <v>2</v>
      </c>
      <c r="K24" s="201">
        <v>1</v>
      </c>
      <c r="L24" s="201"/>
      <c r="M24" s="201"/>
      <c r="N24" s="201"/>
      <c r="O24" s="201">
        <v>1</v>
      </c>
      <c r="P24" s="204">
        <v>2</v>
      </c>
      <c r="Q24" s="368">
        <f t="shared" si="2"/>
        <v>0</v>
      </c>
      <c r="R24" s="232">
        <v>2</v>
      </c>
    </row>
    <row r="25" spans="1:18" ht="15.75" customHeight="1" x14ac:dyDescent="0.2">
      <c r="A25" s="517" t="s">
        <v>122</v>
      </c>
      <c r="B25" s="496" t="s">
        <v>123</v>
      </c>
      <c r="C25" s="201"/>
      <c r="D25" s="201"/>
      <c r="E25" s="201"/>
      <c r="F25" s="201"/>
      <c r="G25" s="201"/>
      <c r="H25" s="443">
        <f t="shared" si="0"/>
        <v>0</v>
      </c>
      <c r="I25" s="364">
        <f t="shared" si="1"/>
        <v>0</v>
      </c>
      <c r="J25" s="364">
        <f t="shared" si="3"/>
        <v>0</v>
      </c>
      <c r="K25" s="201"/>
      <c r="L25" s="201"/>
      <c r="M25" s="201"/>
      <c r="N25" s="201"/>
      <c r="O25" s="201"/>
      <c r="P25" s="204"/>
      <c r="Q25" s="368">
        <f t="shared" si="2"/>
        <v>0</v>
      </c>
      <c r="R25" s="232"/>
    </row>
    <row r="26" spans="1:18" ht="16.5" customHeight="1" x14ac:dyDescent="0.2">
      <c r="A26" s="517" t="s">
        <v>124</v>
      </c>
      <c r="B26" s="496" t="s">
        <v>125</v>
      </c>
      <c r="C26" s="201">
        <v>3</v>
      </c>
      <c r="D26" s="201">
        <v>74</v>
      </c>
      <c r="E26" s="201">
        <v>4</v>
      </c>
      <c r="F26" s="201"/>
      <c r="G26" s="201"/>
      <c r="H26" s="443">
        <f t="shared" si="0"/>
        <v>78</v>
      </c>
      <c r="I26" s="364">
        <f t="shared" si="1"/>
        <v>81</v>
      </c>
      <c r="J26" s="364">
        <f>SUM(K26,L26,M26,N26,O26)</f>
        <v>79</v>
      </c>
      <c r="K26" s="201">
        <v>71</v>
      </c>
      <c r="L26" s="201">
        <v>1</v>
      </c>
      <c r="M26" s="201">
        <v>1</v>
      </c>
      <c r="N26" s="201"/>
      <c r="O26" s="201">
        <v>6</v>
      </c>
      <c r="P26" s="204">
        <v>78</v>
      </c>
      <c r="Q26" s="368">
        <f t="shared" si="2"/>
        <v>2</v>
      </c>
      <c r="R26" s="232">
        <v>5</v>
      </c>
    </row>
    <row r="27" spans="1:18" ht="16.5" customHeight="1" x14ac:dyDescent="0.2">
      <c r="A27" s="76" t="s">
        <v>423</v>
      </c>
      <c r="B27" s="75" t="s">
        <v>126</v>
      </c>
      <c r="C27" s="201"/>
      <c r="D27" s="201">
        <v>4</v>
      </c>
      <c r="E27" s="201"/>
      <c r="F27" s="201"/>
      <c r="G27" s="201"/>
      <c r="H27" s="443">
        <f t="shared" si="0"/>
        <v>4</v>
      </c>
      <c r="I27" s="364">
        <f t="shared" si="1"/>
        <v>4</v>
      </c>
      <c r="J27" s="364">
        <f t="shared" si="3"/>
        <v>4</v>
      </c>
      <c r="K27" s="201">
        <v>1</v>
      </c>
      <c r="L27" s="201"/>
      <c r="M27" s="201"/>
      <c r="N27" s="201"/>
      <c r="O27" s="201">
        <v>3</v>
      </c>
      <c r="P27" s="204">
        <v>4</v>
      </c>
      <c r="Q27" s="368">
        <f t="shared" si="2"/>
        <v>0</v>
      </c>
      <c r="R27" s="232">
        <v>1</v>
      </c>
    </row>
    <row r="28" spans="1:18" ht="16.5" customHeight="1" x14ac:dyDescent="0.2">
      <c r="A28" s="76" t="s">
        <v>424</v>
      </c>
      <c r="B28" s="75" t="s">
        <v>127</v>
      </c>
      <c r="C28" s="201"/>
      <c r="D28" s="201"/>
      <c r="E28" s="201"/>
      <c r="F28" s="201"/>
      <c r="G28" s="201"/>
      <c r="H28" s="443">
        <f t="shared" si="0"/>
        <v>0</v>
      </c>
      <c r="I28" s="364">
        <f t="shared" si="1"/>
        <v>0</v>
      </c>
      <c r="J28" s="364">
        <f t="shared" si="3"/>
        <v>0</v>
      </c>
      <c r="K28" s="201"/>
      <c r="L28" s="201"/>
      <c r="M28" s="201"/>
      <c r="N28" s="201"/>
      <c r="O28" s="201"/>
      <c r="P28" s="204"/>
      <c r="Q28" s="368">
        <f t="shared" si="2"/>
        <v>0</v>
      </c>
      <c r="R28" s="232"/>
    </row>
    <row r="29" spans="1:18" ht="16.5" customHeight="1" x14ac:dyDescent="0.2">
      <c r="A29" s="76" t="s">
        <v>128</v>
      </c>
      <c r="B29" s="75" t="s">
        <v>129</v>
      </c>
      <c r="C29" s="201"/>
      <c r="D29" s="201">
        <v>30</v>
      </c>
      <c r="E29" s="201"/>
      <c r="F29" s="201"/>
      <c r="G29" s="201"/>
      <c r="H29" s="443">
        <f t="shared" si="0"/>
        <v>30</v>
      </c>
      <c r="I29" s="364">
        <f t="shared" si="1"/>
        <v>30</v>
      </c>
      <c r="J29" s="364">
        <f t="shared" si="3"/>
        <v>30</v>
      </c>
      <c r="K29" s="201">
        <v>30</v>
      </c>
      <c r="L29" s="201"/>
      <c r="M29" s="201"/>
      <c r="N29" s="201"/>
      <c r="O29" s="201"/>
      <c r="P29" s="204">
        <v>30</v>
      </c>
      <c r="Q29" s="368">
        <f t="shared" si="2"/>
        <v>0</v>
      </c>
      <c r="R29" s="232"/>
    </row>
    <row r="30" spans="1:18" ht="16.5" customHeight="1" thickBot="1" x14ac:dyDescent="0.25">
      <c r="A30" s="77" t="s">
        <v>130</v>
      </c>
      <c r="B30" s="78" t="s">
        <v>131</v>
      </c>
      <c r="C30" s="202"/>
      <c r="D30" s="202">
        <v>16</v>
      </c>
      <c r="E30" s="202"/>
      <c r="F30" s="202"/>
      <c r="G30" s="202"/>
      <c r="H30" s="443">
        <f t="shared" si="0"/>
        <v>16</v>
      </c>
      <c r="I30" s="365">
        <f t="shared" si="1"/>
        <v>16</v>
      </c>
      <c r="J30" s="365">
        <f t="shared" si="3"/>
        <v>16</v>
      </c>
      <c r="K30" s="202">
        <v>15</v>
      </c>
      <c r="L30" s="202"/>
      <c r="M30" s="202"/>
      <c r="N30" s="202"/>
      <c r="O30" s="202">
        <v>1</v>
      </c>
      <c r="P30" s="205">
        <v>16</v>
      </c>
      <c r="Q30" s="369">
        <f t="shared" si="2"/>
        <v>0</v>
      </c>
      <c r="R30" s="233">
        <v>2</v>
      </c>
    </row>
    <row r="31" spans="1:18" ht="16.5" customHeight="1" thickBot="1" x14ac:dyDescent="0.25">
      <c r="A31" s="79" t="s">
        <v>132</v>
      </c>
      <c r="B31" s="497" t="s">
        <v>133</v>
      </c>
      <c r="C31" s="328">
        <f>SUM(C$12,C$17,C$19,C$21,C$22,C$25,C$26)</f>
        <v>164</v>
      </c>
      <c r="D31" s="328">
        <f t="shared" ref="D31:R31" si="4">SUM(D$12,D$17,D$19,D$21,D$22,D$25,D$26)</f>
        <v>194</v>
      </c>
      <c r="E31" s="328">
        <f t="shared" si="4"/>
        <v>18</v>
      </c>
      <c r="F31" s="328">
        <f>SUM(F$12,F$17,F$19,F$21,F$22,F$25,F$26)</f>
        <v>2</v>
      </c>
      <c r="G31" s="328">
        <f>SUM(G$12,G$17,G$19,G$21,G$22,G$25,G$26)</f>
        <v>0</v>
      </c>
      <c r="H31" s="328">
        <f>SUM(H$12,H$17,H$19,H$21,H$22,H$25,H$26)</f>
        <v>214</v>
      </c>
      <c r="I31" s="328">
        <f>SUM(I$12,I$17,I$19,I$21,I$22,I$25,I$26)</f>
        <v>378</v>
      </c>
      <c r="J31" s="328">
        <f>SUM(J$12,J$17,J$19,J$21,J$22,J$25,J$26)</f>
        <v>291</v>
      </c>
      <c r="K31" s="328">
        <f t="shared" si="4"/>
        <v>189</v>
      </c>
      <c r="L31" s="328">
        <f t="shared" si="4"/>
        <v>23</v>
      </c>
      <c r="M31" s="328">
        <f t="shared" si="4"/>
        <v>16</v>
      </c>
      <c r="N31" s="328">
        <f t="shared" si="4"/>
        <v>10</v>
      </c>
      <c r="O31" s="328">
        <f t="shared" si="4"/>
        <v>53</v>
      </c>
      <c r="P31" s="372">
        <f t="shared" si="4"/>
        <v>177</v>
      </c>
      <c r="Q31" s="370">
        <f t="shared" si="2"/>
        <v>87</v>
      </c>
      <c r="R31" s="370">
        <f t="shared" si="4"/>
        <v>42</v>
      </c>
    </row>
    <row r="32" spans="1:18" ht="15.75" customHeight="1" x14ac:dyDescent="0.2">
      <c r="A32" s="518" t="s">
        <v>134</v>
      </c>
      <c r="B32" s="498" t="s">
        <v>135</v>
      </c>
      <c r="C32" s="203"/>
      <c r="D32" s="203"/>
      <c r="E32" s="203"/>
      <c r="F32" s="203"/>
      <c r="G32" s="203"/>
      <c r="H32" s="444">
        <f t="shared" si="0"/>
        <v>0</v>
      </c>
      <c r="I32" s="366">
        <f>SUM(C32+H32)</f>
        <v>0</v>
      </c>
      <c r="J32" s="366">
        <f t="shared" si="3"/>
        <v>0</v>
      </c>
      <c r="K32" s="203"/>
      <c r="L32" s="203"/>
      <c r="M32" s="203"/>
      <c r="N32" s="203"/>
      <c r="O32" s="203"/>
      <c r="P32" s="208"/>
      <c r="Q32" s="371">
        <f t="shared" si="2"/>
        <v>0</v>
      </c>
      <c r="R32" s="80"/>
    </row>
    <row r="33" spans="1:18" ht="15.75" customHeight="1" x14ac:dyDescent="0.2">
      <c r="A33" s="73" t="s">
        <v>136</v>
      </c>
      <c r="B33" s="75" t="s">
        <v>137</v>
      </c>
      <c r="C33" s="201"/>
      <c r="D33" s="201"/>
      <c r="E33" s="201"/>
      <c r="F33" s="201"/>
      <c r="G33" s="201"/>
      <c r="H33" s="443">
        <f t="shared" si="0"/>
        <v>0</v>
      </c>
      <c r="I33" s="364">
        <f t="shared" ref="I33:I34" si="5">SUM(C33+H33)</f>
        <v>0</v>
      </c>
      <c r="J33" s="364">
        <f t="shared" si="3"/>
        <v>0</v>
      </c>
      <c r="K33" s="201"/>
      <c r="L33" s="201"/>
      <c r="M33" s="201"/>
      <c r="N33" s="201"/>
      <c r="O33" s="201"/>
      <c r="P33" s="206"/>
      <c r="Q33" s="368">
        <f t="shared" si="2"/>
        <v>0</v>
      </c>
      <c r="R33" s="81"/>
    </row>
    <row r="34" spans="1:18" ht="15.75" customHeight="1" thickBot="1" x14ac:dyDescent="0.25">
      <c r="A34" s="82" t="s">
        <v>138</v>
      </c>
      <c r="B34" s="499" t="s">
        <v>139</v>
      </c>
      <c r="C34" s="202">
        <v>6</v>
      </c>
      <c r="D34" s="202">
        <v>329</v>
      </c>
      <c r="E34" s="202">
        <v>46</v>
      </c>
      <c r="F34" s="202"/>
      <c r="G34" s="202"/>
      <c r="H34" s="445">
        <f t="shared" si="0"/>
        <v>375</v>
      </c>
      <c r="I34" s="365">
        <f t="shared" si="5"/>
        <v>381</v>
      </c>
      <c r="J34" s="365">
        <f t="shared" si="3"/>
        <v>381</v>
      </c>
      <c r="K34" s="202">
        <v>356</v>
      </c>
      <c r="L34" s="202"/>
      <c r="M34" s="202"/>
      <c r="N34" s="202"/>
      <c r="O34" s="202">
        <v>25</v>
      </c>
      <c r="P34" s="207">
        <v>381</v>
      </c>
      <c r="Q34" s="369">
        <f t="shared" si="2"/>
        <v>0</v>
      </c>
      <c r="R34" s="83">
        <v>1</v>
      </c>
    </row>
    <row r="35" spans="1:18" ht="18" customHeight="1" thickBot="1" x14ac:dyDescent="0.25">
      <c r="A35" s="84" t="s">
        <v>583</v>
      </c>
      <c r="B35" s="500" t="s">
        <v>140</v>
      </c>
      <c r="C35" s="367">
        <f>C$31+C$32+C$34</f>
        <v>170</v>
      </c>
      <c r="D35" s="328">
        <f t="shared" ref="D35:R35" si="6">SUM(D$31,D$32,D$34)</f>
        <v>523</v>
      </c>
      <c r="E35" s="328">
        <f t="shared" si="6"/>
        <v>64</v>
      </c>
      <c r="F35" s="328">
        <f t="shared" si="6"/>
        <v>2</v>
      </c>
      <c r="G35" s="367">
        <f t="shared" si="6"/>
        <v>0</v>
      </c>
      <c r="H35" s="367">
        <f t="shared" si="6"/>
        <v>589</v>
      </c>
      <c r="I35" s="367">
        <f>SUM(I$31,I$32,I$34)</f>
        <v>759</v>
      </c>
      <c r="J35" s="367">
        <f>SUM(J$31,J$32,J$34)</f>
        <v>672</v>
      </c>
      <c r="K35" s="328">
        <f t="shared" si="6"/>
        <v>545</v>
      </c>
      <c r="L35" s="328">
        <f t="shared" si="6"/>
        <v>23</v>
      </c>
      <c r="M35" s="328">
        <f t="shared" si="6"/>
        <v>16</v>
      </c>
      <c r="N35" s="328">
        <f t="shared" si="6"/>
        <v>10</v>
      </c>
      <c r="O35" s="328">
        <f>SUM(O$31,O$32,O$34)</f>
        <v>78</v>
      </c>
      <c r="P35" s="373">
        <f>SUM(P$31,P$32,P$34)</f>
        <v>558</v>
      </c>
      <c r="Q35" s="367">
        <f>SUM(Q$31,Q$32,Q$34)</f>
        <v>87</v>
      </c>
      <c r="R35" s="370">
        <f t="shared" si="6"/>
        <v>43</v>
      </c>
    </row>
    <row r="36" spans="1:18" ht="10.5" customHeight="1" x14ac:dyDescent="0.2">
      <c r="A36" s="85"/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1:18" ht="12" customHeight="1" x14ac:dyDescent="0.2">
      <c r="B37" s="103"/>
      <c r="C37" s="103"/>
      <c r="E37" s="432" t="s">
        <v>141</v>
      </c>
      <c r="F37" s="446"/>
      <c r="G37" s="446"/>
      <c r="H37" s="446"/>
      <c r="I37" s="446"/>
      <c r="J37" s="446"/>
      <c r="K37" s="446"/>
      <c r="L37" s="447"/>
      <c r="M37" s="447"/>
      <c r="N37" s="447"/>
      <c r="O37" s="448"/>
      <c r="P37" s="449"/>
      <c r="Q37" s="380"/>
    </row>
    <row r="38" spans="1:18" ht="25.5" customHeight="1" x14ac:dyDescent="0.2">
      <c r="A38" s="450" t="s">
        <v>142</v>
      </c>
      <c r="B38" s="89" t="s">
        <v>143</v>
      </c>
      <c r="C38" s="72" t="s">
        <v>144</v>
      </c>
      <c r="E38" s="615" t="s">
        <v>145</v>
      </c>
      <c r="F38" s="616" t="s">
        <v>146</v>
      </c>
      <c r="G38" s="616"/>
      <c r="H38" s="616"/>
      <c r="I38" s="616"/>
      <c r="J38" s="616" t="s">
        <v>147</v>
      </c>
      <c r="K38" s="616"/>
      <c r="L38" s="616"/>
      <c r="M38" s="616"/>
      <c r="N38" s="621"/>
      <c r="O38" s="621"/>
      <c r="P38" s="621"/>
      <c r="Q38" s="621"/>
      <c r="R38" s="103"/>
    </row>
    <row r="39" spans="1:18" x14ac:dyDescent="0.2">
      <c r="A39" s="89" t="s">
        <v>148</v>
      </c>
      <c r="B39" s="75">
        <v>2100</v>
      </c>
      <c r="C39" s="230">
        <v>520</v>
      </c>
      <c r="E39" s="615"/>
      <c r="F39" s="451" t="s">
        <v>149</v>
      </c>
      <c r="G39" s="451" t="s">
        <v>150</v>
      </c>
      <c r="H39" s="451" t="s">
        <v>151</v>
      </c>
      <c r="I39" s="451" t="s">
        <v>152</v>
      </c>
      <c r="J39" s="451" t="s">
        <v>149</v>
      </c>
      <c r="K39" s="451" t="s">
        <v>150</v>
      </c>
      <c r="L39" s="451" t="s">
        <v>151</v>
      </c>
      <c r="M39" s="451" t="s">
        <v>152</v>
      </c>
      <c r="N39" s="452"/>
      <c r="O39" s="452"/>
      <c r="P39" s="452"/>
      <c r="Q39" s="452"/>
      <c r="R39" s="103"/>
    </row>
    <row r="40" spans="1:18" ht="12.75" customHeight="1" x14ac:dyDescent="0.2">
      <c r="A40" s="89" t="s">
        <v>153</v>
      </c>
      <c r="B40" s="75" t="s">
        <v>154</v>
      </c>
      <c r="C40" s="230">
        <v>295</v>
      </c>
      <c r="E40" s="465">
        <v>160</v>
      </c>
      <c r="F40" s="465">
        <v>69</v>
      </c>
      <c r="G40" s="466">
        <v>40</v>
      </c>
      <c r="H40" s="466">
        <v>18</v>
      </c>
      <c r="I40" s="466">
        <v>31</v>
      </c>
      <c r="J40" s="466"/>
      <c r="K40" s="466">
        <v>1</v>
      </c>
      <c r="L40" s="466"/>
      <c r="M40" s="466">
        <v>1</v>
      </c>
      <c r="N40" s="453"/>
      <c r="O40" s="453"/>
      <c r="P40" s="453"/>
      <c r="Q40" s="453"/>
      <c r="R40" s="103"/>
    </row>
    <row r="41" spans="1:18" x14ac:dyDescent="0.2">
      <c r="A41" s="89" t="s">
        <v>155</v>
      </c>
      <c r="B41" s="75" t="s">
        <v>156</v>
      </c>
      <c r="C41" s="230">
        <v>108</v>
      </c>
      <c r="E41" s="465"/>
      <c r="F41" s="283"/>
      <c r="G41" s="465"/>
      <c r="H41" s="465"/>
      <c r="I41" s="465"/>
      <c r="J41" s="465"/>
      <c r="K41" s="465"/>
      <c r="L41" s="465"/>
      <c r="M41" s="465"/>
      <c r="N41" s="422"/>
      <c r="O41" s="422"/>
      <c r="P41" s="422"/>
      <c r="Q41" s="422"/>
      <c r="R41" s="103"/>
    </row>
    <row r="42" spans="1:18" x14ac:dyDescent="0.2">
      <c r="A42" s="103"/>
      <c r="B42" s="103"/>
      <c r="C42" s="454"/>
      <c r="H42" s="455"/>
      <c r="I42" s="455"/>
      <c r="J42" s="455"/>
      <c r="N42" s="103"/>
      <c r="O42" s="613"/>
      <c r="P42" s="613"/>
      <c r="Q42" s="103"/>
      <c r="R42" s="103"/>
    </row>
    <row r="43" spans="1:18" x14ac:dyDescent="0.2">
      <c r="B43" s="103"/>
      <c r="C43" s="454"/>
      <c r="E43" s="456"/>
      <c r="F43" s="457"/>
      <c r="H43" s="98"/>
      <c r="I43" s="98"/>
      <c r="J43" s="94"/>
      <c r="K43" s="94"/>
      <c r="L43" s="94"/>
      <c r="M43" s="94"/>
      <c r="N43" s="94"/>
      <c r="O43" s="94"/>
      <c r="P43" s="454"/>
      <c r="Q43" s="103"/>
      <c r="R43" s="103"/>
    </row>
    <row r="44" spans="1:18" x14ac:dyDescent="0.2">
      <c r="A44" s="450" t="s">
        <v>157</v>
      </c>
      <c r="B44" s="89" t="s">
        <v>143</v>
      </c>
      <c r="C44" s="375" t="s">
        <v>144</v>
      </c>
      <c r="G44" s="458"/>
      <c r="H44" s="459"/>
      <c r="I44" s="459"/>
      <c r="P44" s="98"/>
    </row>
    <row r="45" spans="1:18" x14ac:dyDescent="0.2">
      <c r="A45" s="89" t="s">
        <v>158</v>
      </c>
      <c r="B45" s="75" t="s">
        <v>159</v>
      </c>
      <c r="C45" s="91">
        <v>32</v>
      </c>
      <c r="D45" s="103"/>
      <c r="E45" s="458"/>
      <c r="F45" s="458"/>
      <c r="H45" s="454"/>
      <c r="K45" s="454"/>
      <c r="L45" s="460"/>
      <c r="M45" s="460"/>
      <c r="N45" s="454"/>
      <c r="O45" s="454"/>
      <c r="P45" s="454"/>
    </row>
    <row r="46" spans="1:18" x14ac:dyDescent="0.2">
      <c r="A46" s="89" t="s">
        <v>160</v>
      </c>
      <c r="B46" s="75" t="s">
        <v>161</v>
      </c>
      <c r="C46" s="91">
        <v>3</v>
      </c>
      <c r="D46" s="103"/>
      <c r="H46" s="455"/>
      <c r="I46" s="455"/>
      <c r="J46" s="455"/>
      <c r="P46" s="454"/>
    </row>
    <row r="47" spans="1:18" x14ac:dyDescent="0.2">
      <c r="A47" s="89" t="s">
        <v>162</v>
      </c>
      <c r="B47" s="75" t="s">
        <v>163</v>
      </c>
      <c r="C47" s="91"/>
      <c r="D47" s="103"/>
      <c r="E47" s="458"/>
      <c r="F47" s="458"/>
      <c r="G47" s="103"/>
      <c r="H47" s="455"/>
      <c r="I47" s="455"/>
      <c r="J47" s="571" t="s">
        <v>60</v>
      </c>
      <c r="K47" s="571"/>
      <c r="L47" s="571"/>
      <c r="M47" s="571"/>
      <c r="N47" s="571"/>
      <c r="O47" s="571"/>
      <c r="P47" s="454"/>
    </row>
    <row r="48" spans="1:18" ht="24.95" customHeight="1" x14ac:dyDescent="0.2">
      <c r="A48" s="95" t="s">
        <v>521</v>
      </c>
      <c r="B48" s="75" t="s">
        <v>164</v>
      </c>
      <c r="C48" s="91"/>
      <c r="E48" s="458"/>
      <c r="F48" s="458"/>
      <c r="G48" s="461"/>
      <c r="H48" s="455"/>
      <c r="I48" s="455"/>
      <c r="J48" s="455"/>
      <c r="K48" s="454"/>
      <c r="L48" s="454"/>
      <c r="M48" s="454"/>
      <c r="N48" s="454"/>
      <c r="O48" s="454"/>
      <c r="P48" s="454"/>
    </row>
    <row r="50" spans="1:16" x14ac:dyDescent="0.2">
      <c r="A50" s="97" t="s">
        <v>165</v>
      </c>
      <c r="B50" s="98"/>
      <c r="C50" s="98"/>
      <c r="D50" s="98"/>
      <c r="E50" s="98"/>
      <c r="F50" s="98"/>
      <c r="G50" s="98"/>
      <c r="H50" s="98"/>
      <c r="I50" s="98"/>
    </row>
    <row r="51" spans="1:16" x14ac:dyDescent="0.2">
      <c r="A51" s="624" t="s">
        <v>166</v>
      </c>
      <c r="B51" s="625" t="s">
        <v>143</v>
      </c>
      <c r="C51" s="626" t="s">
        <v>144</v>
      </c>
      <c r="D51" s="99"/>
      <c r="E51" s="100"/>
      <c r="F51" s="101"/>
      <c r="G51" s="101"/>
      <c r="H51" s="101"/>
      <c r="I51" s="101"/>
      <c r="J51" s="102"/>
      <c r="K51" s="103"/>
    </row>
    <row r="52" spans="1:16" ht="62.25" customHeight="1" x14ac:dyDescent="0.2">
      <c r="A52" s="624"/>
      <c r="B52" s="625"/>
      <c r="C52" s="626"/>
      <c r="D52" s="99"/>
      <c r="E52" s="442"/>
      <c r="F52" s="442"/>
      <c r="G52" s="442"/>
      <c r="H52" s="462"/>
      <c r="I52" s="462"/>
      <c r="J52" s="102"/>
      <c r="K52" s="463"/>
      <c r="L52" s="463"/>
      <c r="M52" s="463"/>
      <c r="N52" s="454"/>
      <c r="O52" s="454"/>
    </row>
    <row r="53" spans="1:16" ht="12.75" customHeight="1" x14ac:dyDescent="0.2">
      <c r="A53" s="105" t="s">
        <v>167</v>
      </c>
      <c r="B53" s="106" t="s">
        <v>168</v>
      </c>
      <c r="C53" s="91"/>
      <c r="D53" s="454"/>
      <c r="E53" s="442"/>
      <c r="F53" s="442"/>
      <c r="G53" s="442"/>
      <c r="H53" s="454"/>
      <c r="I53" s="454"/>
      <c r="J53" s="94"/>
    </row>
    <row r="54" spans="1:16" x14ac:dyDescent="0.2">
      <c r="A54" s="105" t="s">
        <v>169</v>
      </c>
      <c r="B54" s="106" t="s">
        <v>170</v>
      </c>
      <c r="C54" s="91"/>
      <c r="D54" s="454"/>
      <c r="E54" s="442"/>
      <c r="F54" s="442"/>
      <c r="G54" s="442"/>
      <c r="H54" s="458"/>
      <c r="I54" s="454"/>
      <c r="K54" s="463"/>
      <c r="L54" s="463"/>
      <c r="M54" s="463"/>
      <c r="N54" s="463"/>
      <c r="O54" s="463"/>
      <c r="P54" s="463"/>
    </row>
    <row r="55" spans="1:16" x14ac:dyDescent="0.2">
      <c r="A55" s="107" t="s">
        <v>171</v>
      </c>
      <c r="B55" s="106" t="s">
        <v>172</v>
      </c>
      <c r="C55" s="91"/>
      <c r="D55" s="454"/>
      <c r="E55" s="442"/>
      <c r="F55" s="442"/>
      <c r="G55" s="442"/>
      <c r="H55" s="454"/>
      <c r="I55" s="454"/>
      <c r="K55" s="454"/>
      <c r="L55" s="460"/>
      <c r="M55" s="460"/>
      <c r="N55" s="454"/>
      <c r="O55" s="454"/>
    </row>
    <row r="56" spans="1:16" x14ac:dyDescent="0.2">
      <c r="A56" s="107" t="s">
        <v>173</v>
      </c>
      <c r="B56" s="106" t="s">
        <v>174</v>
      </c>
      <c r="C56" s="91">
        <v>2</v>
      </c>
      <c r="D56" s="103"/>
      <c r="E56" s="103"/>
      <c r="J56" s="455"/>
    </row>
    <row r="57" spans="1:16" s="70" customFormat="1" x14ac:dyDescent="0.2">
      <c r="K57" s="104"/>
      <c r="L57" s="104"/>
      <c r="M57" s="104"/>
      <c r="N57" s="104"/>
      <c r="O57" s="93"/>
    </row>
    <row r="58" spans="1:16" s="70" customFormat="1" x14ac:dyDescent="0.2">
      <c r="A58" s="71" t="s">
        <v>607</v>
      </c>
      <c r="B58" s="71"/>
      <c r="C58" s="611" t="s">
        <v>609</v>
      </c>
      <c r="D58" s="611"/>
      <c r="E58" s="611"/>
      <c r="F58" s="611"/>
      <c r="K58" s="612"/>
      <c r="L58" s="612"/>
      <c r="M58" s="612"/>
      <c r="N58" s="612"/>
      <c r="O58" s="612"/>
      <c r="P58" s="612"/>
    </row>
    <row r="59" spans="1:16" s="70" customFormat="1" x14ac:dyDescent="0.2"/>
    <row r="60" spans="1:16" s="70" customFormat="1" x14ac:dyDescent="0.2">
      <c r="A60" s="71" t="s">
        <v>175</v>
      </c>
      <c r="B60" s="71"/>
      <c r="C60" s="611" t="s">
        <v>176</v>
      </c>
      <c r="D60" s="611"/>
      <c r="E60" s="611"/>
      <c r="F60" s="611"/>
      <c r="K60" s="612" t="s">
        <v>177</v>
      </c>
      <c r="L60" s="612"/>
      <c r="M60" s="612"/>
      <c r="N60" s="612"/>
      <c r="O60" s="612"/>
      <c r="P60" s="612"/>
    </row>
    <row r="61" spans="1:16" s="70" customFormat="1" x14ac:dyDescent="0.2">
      <c r="O61" s="6" t="s">
        <v>604</v>
      </c>
    </row>
    <row r="62" spans="1:16" s="70" customFormat="1" x14ac:dyDescent="0.2"/>
    <row r="63" spans="1:16" s="70" customFormat="1" x14ac:dyDescent="0.2"/>
    <row r="64" spans="1:16" s="70" customFormat="1" x14ac:dyDescent="0.2"/>
    <row r="65" s="70" customFormat="1" x14ac:dyDescent="0.2"/>
    <row r="66" s="70" customFormat="1" x14ac:dyDescent="0.2"/>
    <row r="67" s="70" customFormat="1" x14ac:dyDescent="0.2"/>
    <row r="68" s="70" customFormat="1" x14ac:dyDescent="0.2"/>
    <row r="69" s="70" customFormat="1" x14ac:dyDescent="0.2"/>
    <row r="70" s="70" customFormat="1" x14ac:dyDescent="0.2"/>
    <row r="71" s="70" customFormat="1" x14ac:dyDescent="0.2"/>
    <row r="72" s="70" customFormat="1" x14ac:dyDescent="0.2"/>
    <row r="73" s="70" customFormat="1" x14ac:dyDescent="0.2"/>
    <row r="74" s="70" customFormat="1" x14ac:dyDescent="0.2"/>
    <row r="75" s="70" customFormat="1" x14ac:dyDescent="0.2"/>
    <row r="76" s="70" customFormat="1" x14ac:dyDescent="0.2"/>
    <row r="77" s="70" customFormat="1" x14ac:dyDescent="0.2"/>
    <row r="78" s="70" customFormat="1" x14ac:dyDescent="0.2"/>
    <row r="79" s="70" customFormat="1" x14ac:dyDescent="0.2"/>
    <row r="80" s="70" customFormat="1" x14ac:dyDescent="0.2"/>
    <row r="81" s="70" customFormat="1" x14ac:dyDescent="0.2"/>
    <row r="82" s="70" customFormat="1" x14ac:dyDescent="0.2"/>
    <row r="83" s="70" customFormat="1" x14ac:dyDescent="0.2"/>
  </sheetData>
  <sheetProtection password="D259" sheet="1" objects="1" scenarios="1" formatColumns="0" formatRows="0"/>
  <mergeCells count="37">
    <mergeCell ref="A51:A52"/>
    <mergeCell ref="B51:B52"/>
    <mergeCell ref="C51:C52"/>
    <mergeCell ref="C58:F58"/>
    <mergeCell ref="K58:P58"/>
    <mergeCell ref="G3:G10"/>
    <mergeCell ref="R1:T1"/>
    <mergeCell ref="C60:F60"/>
    <mergeCell ref="K60:P60"/>
    <mergeCell ref="O42:P42"/>
    <mergeCell ref="J47:O47"/>
    <mergeCell ref="N5:N10"/>
    <mergeCell ref="O5:O10"/>
    <mergeCell ref="E38:E39"/>
    <mergeCell ref="F38:I38"/>
    <mergeCell ref="J38:M38"/>
    <mergeCell ref="R3:R10"/>
    <mergeCell ref="M4:M10"/>
    <mergeCell ref="N4:O4"/>
    <mergeCell ref="N38:Q38"/>
    <mergeCell ref="Q3:Q10"/>
    <mergeCell ref="N1:Q1"/>
    <mergeCell ref="A3:A10"/>
    <mergeCell ref="B3:B10"/>
    <mergeCell ref="C3:C10"/>
    <mergeCell ref="D3:F3"/>
    <mergeCell ref="I3:I10"/>
    <mergeCell ref="J3:P3"/>
    <mergeCell ref="P4:P10"/>
    <mergeCell ref="H3:H10"/>
    <mergeCell ref="A1:G1"/>
    <mergeCell ref="D4:D10"/>
    <mergeCell ref="E4:E10"/>
    <mergeCell ref="F4:F10"/>
    <mergeCell ref="J4:J10"/>
    <mergeCell ref="K4:K10"/>
    <mergeCell ref="L4:L10"/>
  </mergeCells>
  <conditionalFormatting sqref="K17:P17 R17 C17:G17">
    <cfRule type="expression" dxfId="43" priority="28" stopIfTrue="1">
      <formula>C$18&gt;C$17</formula>
    </cfRule>
  </conditionalFormatting>
  <conditionalFormatting sqref="K19:P19 R19 C19:G19">
    <cfRule type="expression" dxfId="42" priority="29" stopIfTrue="1">
      <formula>C$20&gt;C$19</formula>
    </cfRule>
  </conditionalFormatting>
  <conditionalFormatting sqref="K22:P22 R22 C22:G22">
    <cfRule type="expression" dxfId="41" priority="30" stopIfTrue="1">
      <formula>SUM(C$23:C$24)&gt;C$22</formula>
    </cfRule>
  </conditionalFormatting>
  <conditionalFormatting sqref="K32:P32 R32 C32:H32">
    <cfRule type="expression" dxfId="40" priority="31" stopIfTrue="1">
      <formula>C$33&gt;C$32</formula>
    </cfRule>
  </conditionalFormatting>
  <conditionalFormatting sqref="C40:C41">
    <cfRule type="expression" dxfId="39" priority="32" stopIfTrue="1">
      <formula>$C40&gt;$C39</formula>
    </cfRule>
  </conditionalFormatting>
  <conditionalFormatting sqref="K26:P26 R26 C26:G26">
    <cfRule type="expression" dxfId="38" priority="33" stopIfTrue="1">
      <formula>SUM(C$27:C$30)&gt;C$26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K33:P33 R33">
      <formula1>K$32&gt;=K$33</formula1>
    </dataValidation>
    <dataValidation type="custom" allowBlank="1" showInputMessage="1" showErrorMessage="1" errorTitle="Грешка" error="Главата не е по-голямо или равно на В това число!" sqref="K20:P20 R20">
      <formula1>K$19&gt;=K$20</formula1>
    </dataValidation>
    <dataValidation type="custom" allowBlank="1" showInputMessage="1" showErrorMessage="1" errorTitle="Грешка" error="Главата не е по-голямо или равно на В това число!" sqref="K18:P18 R18">
      <formula1>K$17&gt;=K$18</formula1>
    </dataValidation>
  </dataValidations>
  <hyperlinks>
    <hyperlink ref="R1" location="'Списък Приложения'!A1" display="НАЗАД"/>
  </hyperlinks>
  <pageMargins left="0.7" right="0.7" top="0.75" bottom="0.75" header="0.3" footer="0.3"/>
  <pageSetup paperSize="9" scale="65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47F88FE7-E810-4358-BB95-D3E8ECBCA918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C35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I35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J35</xm:sqref>
        </x14:conditionalFormatting>
        <x14:conditionalFormatting xmlns:xm="http://schemas.microsoft.com/office/excel/2006/main">
          <x14:cfRule type="cellIs" priority="4" stopIfTrue="1" operator="notEqual" id="{081A3394-3E22-4FD4-B8B9-4C4436746967}">
            <xm:f>'6.Прил 3_ГДиАД-съдии'!$BH$9</xm:f>
            <x14:dxf>
              <fill>
                <patternFill>
                  <bgColor rgb="FFFF0000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cellIs" priority="3" operator="notEqual" id="{3DA8B01D-DA9E-474A-A656-D87D113EFA10}">
            <xm:f>'1.Прил 1_Обобщено'!$L$30</xm:f>
            <x14:dxf>
              <fill>
                <patternFill>
                  <bgColor rgb="FFFF0000"/>
                </patternFill>
              </fill>
            </x14:dxf>
          </x14:cfRule>
          <xm:sqref>P35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D139"/>
  <sheetViews>
    <sheetView topLeftCell="A19" zoomScale="85" zoomScaleNormal="85" workbookViewId="0">
      <selection activeCell="N49" sqref="N49"/>
    </sheetView>
  </sheetViews>
  <sheetFormatPr defaultRowHeight="12.75" x14ac:dyDescent="0.2"/>
  <cols>
    <col min="1" max="1" width="44" style="380" customWidth="1"/>
    <col min="2" max="2" width="5.140625" style="380" customWidth="1"/>
    <col min="3" max="3" width="7.140625" style="380" customWidth="1"/>
    <col min="4" max="4" width="7.42578125" style="380" customWidth="1"/>
    <col min="5" max="5" width="7.5703125" style="380" customWidth="1"/>
    <col min="6" max="8" width="7" style="380" customWidth="1"/>
    <col min="9" max="11" width="8" style="380" customWidth="1"/>
    <col min="12" max="12" width="6.7109375" style="380" customWidth="1"/>
    <col min="13" max="13" width="7.28515625" style="380" customWidth="1"/>
    <col min="14" max="16" width="7.42578125" style="380" customWidth="1"/>
    <col min="17" max="17" width="7.140625" style="380" customWidth="1"/>
    <col min="18" max="18" width="6.7109375" style="380" customWidth="1"/>
    <col min="19" max="19" width="6" style="380" customWidth="1"/>
    <col min="20" max="20" width="6.5703125" style="380" customWidth="1"/>
    <col min="21" max="21" width="6.28515625" style="380" customWidth="1"/>
    <col min="22" max="28" width="6.7109375" style="380" customWidth="1"/>
    <col min="29" max="29" width="7.85546875" style="380" customWidth="1"/>
    <col min="30" max="16384" width="9.140625" style="380"/>
  </cols>
  <sheetData>
    <row r="1" spans="1:30" s="6" customFormat="1" ht="16.5" thickBot="1" x14ac:dyDescent="0.25">
      <c r="A1" s="639" t="s">
        <v>178</v>
      </c>
      <c r="B1" s="639"/>
      <c r="C1" s="639"/>
      <c r="D1" s="639"/>
      <c r="E1" s="639"/>
      <c r="F1" s="639"/>
      <c r="G1" s="639"/>
      <c r="H1" s="639"/>
      <c r="I1" s="639"/>
      <c r="J1" s="639"/>
      <c r="K1" s="279" t="s">
        <v>588</v>
      </c>
      <c r="L1" s="376" t="s">
        <v>45</v>
      </c>
      <c r="M1" s="280">
        <v>12</v>
      </c>
      <c r="N1" s="640" t="s">
        <v>589</v>
      </c>
      <c r="O1" s="640"/>
      <c r="P1" s="640"/>
      <c r="Q1" s="640"/>
      <c r="R1" s="484"/>
      <c r="T1" s="552" t="s">
        <v>419</v>
      </c>
      <c r="U1" s="552"/>
      <c r="V1" s="552"/>
    </row>
    <row r="2" spans="1:30" s="6" customFormat="1" ht="13.5" thickBot="1" x14ac:dyDescent="0.25">
      <c r="A2" s="484"/>
      <c r="B2" s="636" t="s">
        <v>179</v>
      </c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8"/>
      <c r="T2" s="636" t="s">
        <v>180</v>
      </c>
      <c r="U2" s="637"/>
      <c r="V2" s="637"/>
      <c r="W2" s="637"/>
      <c r="X2" s="637"/>
      <c r="Y2" s="637"/>
      <c r="Z2" s="637"/>
      <c r="AA2" s="637"/>
      <c r="AB2" s="637"/>
      <c r="AC2" s="637"/>
      <c r="AD2" s="638"/>
    </row>
    <row r="3" spans="1:30" ht="12.75" customHeight="1" x14ac:dyDescent="0.2">
      <c r="A3" s="641" t="s">
        <v>181</v>
      </c>
      <c r="B3" s="651" t="s">
        <v>81</v>
      </c>
      <c r="C3" s="646" t="s">
        <v>182</v>
      </c>
      <c r="D3" s="672" t="s">
        <v>183</v>
      </c>
      <c r="E3" s="672"/>
      <c r="F3" s="672"/>
      <c r="G3" s="673"/>
      <c r="H3" s="645" t="s">
        <v>425</v>
      </c>
      <c r="I3" s="653" t="s">
        <v>584</v>
      </c>
      <c r="J3" s="658" t="s">
        <v>585</v>
      </c>
      <c r="K3" s="673" t="s">
        <v>0</v>
      </c>
      <c r="L3" s="685"/>
      <c r="M3" s="685"/>
      <c r="N3" s="686"/>
      <c r="O3" s="689" t="s">
        <v>184</v>
      </c>
      <c r="P3" s="690"/>
      <c r="Q3" s="645" t="s">
        <v>185</v>
      </c>
      <c r="R3" s="645" t="s">
        <v>85</v>
      </c>
      <c r="S3" s="679" t="s">
        <v>186</v>
      </c>
      <c r="T3" s="682" t="s">
        <v>187</v>
      </c>
      <c r="U3" s="683"/>
      <c r="V3" s="683" t="s">
        <v>528</v>
      </c>
      <c r="W3" s="683"/>
      <c r="X3" s="683"/>
      <c r="Y3" s="683"/>
      <c r="Z3" s="683"/>
      <c r="AA3" s="683"/>
      <c r="AB3" s="683"/>
      <c r="AC3" s="683"/>
      <c r="AD3" s="627" t="s">
        <v>188</v>
      </c>
    </row>
    <row r="4" spans="1:30" ht="26.25" customHeight="1" x14ac:dyDescent="0.2">
      <c r="A4" s="642"/>
      <c r="B4" s="652"/>
      <c r="C4" s="647"/>
      <c r="D4" s="644" t="s">
        <v>189</v>
      </c>
      <c r="E4" s="630" t="s">
        <v>190</v>
      </c>
      <c r="F4" s="631"/>
      <c r="G4" s="632"/>
      <c r="H4" s="634"/>
      <c r="I4" s="654"/>
      <c r="J4" s="659"/>
      <c r="K4" s="693" t="s">
        <v>568</v>
      </c>
      <c r="L4" s="633" t="s">
        <v>191</v>
      </c>
      <c r="M4" s="684" t="s">
        <v>192</v>
      </c>
      <c r="N4" s="684"/>
      <c r="O4" s="691"/>
      <c r="P4" s="692"/>
      <c r="Q4" s="634"/>
      <c r="R4" s="634"/>
      <c r="S4" s="680"/>
      <c r="T4" s="676" t="s">
        <v>189</v>
      </c>
      <c r="U4" s="633" t="s">
        <v>193</v>
      </c>
      <c r="V4" s="633" t="s">
        <v>194</v>
      </c>
      <c r="W4" s="633" t="s">
        <v>195</v>
      </c>
      <c r="X4" s="684" t="s">
        <v>196</v>
      </c>
      <c r="Y4" s="684"/>
      <c r="Z4" s="633" t="s">
        <v>197</v>
      </c>
      <c r="AA4" s="633" t="s">
        <v>198</v>
      </c>
      <c r="AB4" s="633" t="s">
        <v>199</v>
      </c>
      <c r="AC4" s="633" t="s">
        <v>200</v>
      </c>
      <c r="AD4" s="628"/>
    </row>
    <row r="5" spans="1:30" x14ac:dyDescent="0.2">
      <c r="A5" s="642"/>
      <c r="B5" s="652"/>
      <c r="C5" s="647"/>
      <c r="D5" s="644"/>
      <c r="E5" s="633" t="s">
        <v>527</v>
      </c>
      <c r="F5" s="644" t="s">
        <v>86</v>
      </c>
      <c r="G5" s="674" t="s">
        <v>201</v>
      </c>
      <c r="H5" s="634"/>
      <c r="I5" s="654"/>
      <c r="J5" s="659"/>
      <c r="K5" s="659"/>
      <c r="L5" s="634"/>
      <c r="M5" s="644" t="s">
        <v>194</v>
      </c>
      <c r="N5" s="633" t="s">
        <v>202</v>
      </c>
      <c r="O5" s="644" t="s">
        <v>203</v>
      </c>
      <c r="P5" s="644" t="s">
        <v>204</v>
      </c>
      <c r="Q5" s="634"/>
      <c r="R5" s="634"/>
      <c r="S5" s="680"/>
      <c r="T5" s="677"/>
      <c r="U5" s="634"/>
      <c r="V5" s="634"/>
      <c r="W5" s="634"/>
      <c r="X5" s="644" t="s">
        <v>189</v>
      </c>
      <c r="Y5" s="644" t="s">
        <v>511</v>
      </c>
      <c r="Z5" s="634"/>
      <c r="AA5" s="634"/>
      <c r="AB5" s="634"/>
      <c r="AC5" s="634"/>
      <c r="AD5" s="628"/>
    </row>
    <row r="6" spans="1:30" x14ac:dyDescent="0.2">
      <c r="A6" s="642"/>
      <c r="B6" s="652"/>
      <c r="C6" s="647"/>
      <c r="D6" s="644"/>
      <c r="E6" s="634"/>
      <c r="F6" s="644"/>
      <c r="G6" s="674"/>
      <c r="H6" s="634"/>
      <c r="I6" s="654"/>
      <c r="J6" s="659"/>
      <c r="K6" s="659"/>
      <c r="L6" s="634"/>
      <c r="M6" s="644"/>
      <c r="N6" s="634"/>
      <c r="O6" s="644"/>
      <c r="P6" s="644"/>
      <c r="Q6" s="634"/>
      <c r="R6" s="634"/>
      <c r="S6" s="680"/>
      <c r="T6" s="677"/>
      <c r="U6" s="634"/>
      <c r="V6" s="634"/>
      <c r="W6" s="634"/>
      <c r="X6" s="644"/>
      <c r="Y6" s="644"/>
      <c r="Z6" s="634"/>
      <c r="AA6" s="634"/>
      <c r="AB6" s="634"/>
      <c r="AC6" s="634"/>
      <c r="AD6" s="628"/>
    </row>
    <row r="7" spans="1:30" ht="57" customHeight="1" x14ac:dyDescent="0.2">
      <c r="A7" s="642"/>
      <c r="B7" s="652"/>
      <c r="C7" s="647"/>
      <c r="D7" s="644"/>
      <c r="E7" s="634"/>
      <c r="F7" s="644"/>
      <c r="G7" s="674"/>
      <c r="H7" s="634"/>
      <c r="I7" s="654"/>
      <c r="J7" s="659"/>
      <c r="K7" s="659"/>
      <c r="L7" s="634"/>
      <c r="M7" s="644"/>
      <c r="N7" s="634"/>
      <c r="O7" s="644"/>
      <c r="P7" s="644"/>
      <c r="Q7" s="634"/>
      <c r="R7" s="634"/>
      <c r="S7" s="680"/>
      <c r="T7" s="677"/>
      <c r="U7" s="634"/>
      <c r="V7" s="634"/>
      <c r="W7" s="634"/>
      <c r="X7" s="644"/>
      <c r="Y7" s="644"/>
      <c r="Z7" s="634"/>
      <c r="AA7" s="634"/>
      <c r="AB7" s="634"/>
      <c r="AC7" s="634"/>
      <c r="AD7" s="628"/>
    </row>
    <row r="8" spans="1:30" ht="49.5" customHeight="1" x14ac:dyDescent="0.2">
      <c r="A8" s="643"/>
      <c r="B8" s="652"/>
      <c r="C8" s="648"/>
      <c r="D8" s="633"/>
      <c r="E8" s="635"/>
      <c r="F8" s="633"/>
      <c r="G8" s="675"/>
      <c r="H8" s="635"/>
      <c r="I8" s="655"/>
      <c r="J8" s="660"/>
      <c r="K8" s="660"/>
      <c r="L8" s="635"/>
      <c r="M8" s="633"/>
      <c r="N8" s="635"/>
      <c r="O8" s="633"/>
      <c r="P8" s="633"/>
      <c r="Q8" s="635"/>
      <c r="R8" s="635"/>
      <c r="S8" s="681"/>
      <c r="T8" s="678"/>
      <c r="U8" s="635"/>
      <c r="V8" s="635"/>
      <c r="W8" s="635"/>
      <c r="X8" s="644"/>
      <c r="Y8" s="644"/>
      <c r="Z8" s="635"/>
      <c r="AA8" s="635"/>
      <c r="AB8" s="635"/>
      <c r="AC8" s="635"/>
      <c r="AD8" s="629"/>
    </row>
    <row r="9" spans="1:30" x14ac:dyDescent="0.2">
      <c r="A9" s="519" t="s">
        <v>49</v>
      </c>
      <c r="B9" s="520" t="s">
        <v>50</v>
      </c>
      <c r="C9" s="519">
        <v>1</v>
      </c>
      <c r="D9" s="521">
        <v>2</v>
      </c>
      <c r="E9" s="521">
        <v>3</v>
      </c>
      <c r="F9" s="521">
        <v>4</v>
      </c>
      <c r="G9" s="521">
        <v>5</v>
      </c>
      <c r="H9" s="521">
        <v>6</v>
      </c>
      <c r="I9" s="521">
        <v>7</v>
      </c>
      <c r="J9" s="521">
        <v>8</v>
      </c>
      <c r="K9" s="521">
        <v>9</v>
      </c>
      <c r="L9" s="521">
        <v>10</v>
      </c>
      <c r="M9" s="521">
        <v>11</v>
      </c>
      <c r="N9" s="521">
        <v>12</v>
      </c>
      <c r="O9" s="521">
        <v>13</v>
      </c>
      <c r="P9" s="521">
        <v>14</v>
      </c>
      <c r="Q9" s="521">
        <v>15</v>
      </c>
      <c r="R9" s="521">
        <v>16</v>
      </c>
      <c r="S9" s="520">
        <v>17</v>
      </c>
      <c r="T9" s="519">
        <v>18</v>
      </c>
      <c r="U9" s="521">
        <v>19</v>
      </c>
      <c r="V9" s="521">
        <v>20</v>
      </c>
      <c r="W9" s="521">
        <v>21</v>
      </c>
      <c r="X9" s="521">
        <v>22</v>
      </c>
      <c r="Y9" s="521">
        <v>23</v>
      </c>
      <c r="Z9" s="521">
        <v>24</v>
      </c>
      <c r="AA9" s="521">
        <v>25</v>
      </c>
      <c r="AB9" s="521">
        <v>26</v>
      </c>
      <c r="AC9" s="521">
        <v>27</v>
      </c>
      <c r="AD9" s="520">
        <v>28</v>
      </c>
    </row>
    <row r="10" spans="1:30" ht="13.5" customHeight="1" x14ac:dyDescent="0.2">
      <c r="A10" s="332" t="s">
        <v>205</v>
      </c>
      <c r="B10" s="491" t="s">
        <v>107</v>
      </c>
      <c r="C10" s="213"/>
      <c r="D10" s="209">
        <v>12</v>
      </c>
      <c r="E10" s="209"/>
      <c r="F10" s="209">
        <v>12</v>
      </c>
      <c r="G10" s="209">
        <v>1</v>
      </c>
      <c r="H10" s="209"/>
      <c r="I10" s="330">
        <f>D10+H10</f>
        <v>12</v>
      </c>
      <c r="J10" s="331">
        <f>I10+C10</f>
        <v>12</v>
      </c>
      <c r="K10" s="331">
        <f>L10+M10</f>
        <v>9</v>
      </c>
      <c r="L10" s="209">
        <v>1</v>
      </c>
      <c r="M10" s="209">
        <v>8</v>
      </c>
      <c r="N10" s="209">
        <v>8</v>
      </c>
      <c r="O10" s="209"/>
      <c r="P10" s="209">
        <v>1</v>
      </c>
      <c r="Q10" s="209">
        <v>8</v>
      </c>
      <c r="R10" s="209">
        <v>1</v>
      </c>
      <c r="S10" s="467">
        <f>J10-K10</f>
        <v>3</v>
      </c>
      <c r="T10" s="210">
        <v>10</v>
      </c>
      <c r="U10" s="209"/>
      <c r="V10" s="330">
        <f>X10+AA10+Z10+AB10+AC10</f>
        <v>10</v>
      </c>
      <c r="W10" s="209"/>
      <c r="X10" s="209">
        <v>3</v>
      </c>
      <c r="Y10" s="209">
        <v>3</v>
      </c>
      <c r="Z10" s="209"/>
      <c r="AA10" s="209"/>
      <c r="AB10" s="209">
        <v>7</v>
      </c>
      <c r="AC10" s="209"/>
      <c r="AD10" s="214">
        <v>9</v>
      </c>
    </row>
    <row r="11" spans="1:30" x14ac:dyDescent="0.2">
      <c r="A11" s="111" t="s">
        <v>206</v>
      </c>
      <c r="B11" s="112" t="s">
        <v>207</v>
      </c>
      <c r="C11" s="210"/>
      <c r="D11" s="209"/>
      <c r="E11" s="209"/>
      <c r="F11" s="209"/>
      <c r="G11" s="209"/>
      <c r="H11" s="209"/>
      <c r="I11" s="330">
        <f t="shared" ref="I11:I46" si="0">D11+H11</f>
        <v>0</v>
      </c>
      <c r="J11" s="331">
        <f t="shared" ref="J11:J46" si="1">I11+C11</f>
        <v>0</v>
      </c>
      <c r="K11" s="331">
        <f t="shared" ref="K11:K56" si="2">L11+M11</f>
        <v>0</v>
      </c>
      <c r="L11" s="209"/>
      <c r="M11" s="209"/>
      <c r="N11" s="209"/>
      <c r="O11" s="209"/>
      <c r="P11" s="209"/>
      <c r="Q11" s="209"/>
      <c r="R11" s="209"/>
      <c r="S11" s="467">
        <f t="shared" ref="S11:S56" si="3">J11-K11</f>
        <v>0</v>
      </c>
      <c r="T11" s="210"/>
      <c r="U11" s="209"/>
      <c r="V11" s="330">
        <f>X11+AA11+Z11+AB11+AC11</f>
        <v>0</v>
      </c>
      <c r="W11" s="209"/>
      <c r="X11" s="209"/>
      <c r="Y11" s="209"/>
      <c r="Z11" s="209"/>
      <c r="AA11" s="209"/>
      <c r="AB11" s="209"/>
      <c r="AC11" s="209"/>
      <c r="AD11" s="214"/>
    </row>
    <row r="12" spans="1:30" x14ac:dyDescent="0.2">
      <c r="A12" s="111" t="s">
        <v>208</v>
      </c>
      <c r="B12" s="112" t="s">
        <v>209</v>
      </c>
      <c r="C12" s="210"/>
      <c r="D12" s="209"/>
      <c r="E12" s="209"/>
      <c r="F12" s="209"/>
      <c r="G12" s="209"/>
      <c r="H12" s="209"/>
      <c r="I12" s="330">
        <f t="shared" si="0"/>
        <v>0</v>
      </c>
      <c r="J12" s="331">
        <f>I12+C12</f>
        <v>0</v>
      </c>
      <c r="K12" s="331">
        <f t="shared" si="2"/>
        <v>0</v>
      </c>
      <c r="L12" s="209"/>
      <c r="M12" s="209"/>
      <c r="N12" s="209"/>
      <c r="O12" s="209"/>
      <c r="P12" s="209"/>
      <c r="Q12" s="209"/>
      <c r="R12" s="209"/>
      <c r="S12" s="467">
        <f t="shared" si="3"/>
        <v>0</v>
      </c>
      <c r="T12" s="210"/>
      <c r="U12" s="209"/>
      <c r="V12" s="330">
        <f t="shared" ref="V12:V46" si="4">X12+AA12+Z12+AB12+AC12</f>
        <v>0</v>
      </c>
      <c r="W12" s="209"/>
      <c r="X12" s="209"/>
      <c r="Y12" s="209"/>
      <c r="Z12" s="215"/>
      <c r="AA12" s="209"/>
      <c r="AB12" s="209"/>
      <c r="AC12" s="209"/>
      <c r="AD12" s="214"/>
    </row>
    <row r="13" spans="1:30" x14ac:dyDescent="0.2">
      <c r="A13" s="111" t="s">
        <v>210</v>
      </c>
      <c r="B13" s="112" t="s">
        <v>211</v>
      </c>
      <c r="C13" s="210"/>
      <c r="D13" s="209">
        <v>4</v>
      </c>
      <c r="E13" s="209"/>
      <c r="F13" s="209">
        <v>4</v>
      </c>
      <c r="G13" s="209"/>
      <c r="H13" s="209"/>
      <c r="I13" s="330">
        <f t="shared" si="0"/>
        <v>4</v>
      </c>
      <c r="J13" s="331">
        <f t="shared" si="1"/>
        <v>4</v>
      </c>
      <c r="K13" s="331">
        <f t="shared" si="2"/>
        <v>4</v>
      </c>
      <c r="L13" s="209"/>
      <c r="M13" s="209">
        <v>4</v>
      </c>
      <c r="N13" s="209">
        <v>4</v>
      </c>
      <c r="O13" s="209"/>
      <c r="P13" s="209"/>
      <c r="Q13" s="209">
        <v>3</v>
      </c>
      <c r="R13" s="209"/>
      <c r="S13" s="467">
        <f t="shared" si="3"/>
        <v>0</v>
      </c>
      <c r="T13" s="210">
        <v>5</v>
      </c>
      <c r="U13" s="209"/>
      <c r="V13" s="330">
        <f t="shared" si="4"/>
        <v>5</v>
      </c>
      <c r="W13" s="209"/>
      <c r="X13" s="209">
        <v>1</v>
      </c>
      <c r="Y13" s="209">
        <v>1</v>
      </c>
      <c r="Z13" s="209"/>
      <c r="AA13" s="209"/>
      <c r="AB13" s="209">
        <v>4</v>
      </c>
      <c r="AC13" s="209"/>
      <c r="AD13" s="214">
        <v>5</v>
      </c>
    </row>
    <row r="14" spans="1:30" x14ac:dyDescent="0.2">
      <c r="A14" s="111" t="s">
        <v>212</v>
      </c>
      <c r="B14" s="112" t="s">
        <v>213</v>
      </c>
      <c r="C14" s="210"/>
      <c r="D14" s="209"/>
      <c r="E14" s="209"/>
      <c r="F14" s="209"/>
      <c r="G14" s="209"/>
      <c r="H14" s="209"/>
      <c r="I14" s="330">
        <f t="shared" si="0"/>
        <v>0</v>
      </c>
      <c r="J14" s="331">
        <f t="shared" si="1"/>
        <v>0</v>
      </c>
      <c r="K14" s="331">
        <f>L14+M14</f>
        <v>0</v>
      </c>
      <c r="L14" s="209"/>
      <c r="M14" s="209"/>
      <c r="N14" s="209"/>
      <c r="O14" s="209"/>
      <c r="P14" s="209"/>
      <c r="Q14" s="209"/>
      <c r="R14" s="209"/>
      <c r="S14" s="467">
        <f t="shared" si="3"/>
        <v>0</v>
      </c>
      <c r="T14" s="210"/>
      <c r="U14" s="209"/>
      <c r="V14" s="330">
        <f t="shared" si="4"/>
        <v>0</v>
      </c>
      <c r="W14" s="209"/>
      <c r="X14" s="209"/>
      <c r="Y14" s="209"/>
      <c r="Z14" s="209"/>
      <c r="AA14" s="209"/>
      <c r="AB14" s="209"/>
      <c r="AC14" s="209"/>
      <c r="AD14" s="214"/>
    </row>
    <row r="15" spans="1:30" x14ac:dyDescent="0.2">
      <c r="A15" s="111" t="s">
        <v>214</v>
      </c>
      <c r="B15" s="112" t="s">
        <v>215</v>
      </c>
      <c r="C15" s="210"/>
      <c r="D15" s="209">
        <v>1</v>
      </c>
      <c r="E15" s="209"/>
      <c r="F15" s="209">
        <v>1</v>
      </c>
      <c r="G15" s="209"/>
      <c r="H15" s="209"/>
      <c r="I15" s="330">
        <f t="shared" si="0"/>
        <v>1</v>
      </c>
      <c r="J15" s="331">
        <f t="shared" si="1"/>
        <v>1</v>
      </c>
      <c r="K15" s="331">
        <f t="shared" si="2"/>
        <v>1</v>
      </c>
      <c r="L15" s="209"/>
      <c r="M15" s="209">
        <v>1</v>
      </c>
      <c r="N15" s="209">
        <v>1</v>
      </c>
      <c r="O15" s="209"/>
      <c r="P15" s="209"/>
      <c r="Q15" s="209">
        <v>1</v>
      </c>
      <c r="R15" s="209"/>
      <c r="S15" s="467">
        <f t="shared" si="3"/>
        <v>0</v>
      </c>
      <c r="T15" s="210">
        <v>1</v>
      </c>
      <c r="U15" s="209"/>
      <c r="V15" s="330">
        <f t="shared" si="4"/>
        <v>1</v>
      </c>
      <c r="W15" s="209"/>
      <c r="X15" s="209">
        <v>1</v>
      </c>
      <c r="Y15" s="209">
        <v>1</v>
      </c>
      <c r="Z15" s="209"/>
      <c r="AA15" s="209"/>
      <c r="AB15" s="209"/>
      <c r="AC15" s="209"/>
      <c r="AD15" s="214">
        <v>1</v>
      </c>
    </row>
    <row r="16" spans="1:30" x14ac:dyDescent="0.2">
      <c r="A16" s="111" t="s">
        <v>216</v>
      </c>
      <c r="B16" s="112" t="s">
        <v>217</v>
      </c>
      <c r="C16" s="210"/>
      <c r="D16" s="209">
        <v>1</v>
      </c>
      <c r="E16" s="209"/>
      <c r="F16" s="209">
        <v>1</v>
      </c>
      <c r="G16" s="209"/>
      <c r="H16" s="209"/>
      <c r="I16" s="330">
        <f t="shared" si="0"/>
        <v>1</v>
      </c>
      <c r="J16" s="331">
        <f t="shared" si="1"/>
        <v>1</v>
      </c>
      <c r="K16" s="331">
        <f t="shared" si="2"/>
        <v>1</v>
      </c>
      <c r="L16" s="209">
        <v>1</v>
      </c>
      <c r="M16" s="209"/>
      <c r="N16" s="209"/>
      <c r="O16" s="209"/>
      <c r="P16" s="209"/>
      <c r="Q16" s="209">
        <v>1</v>
      </c>
      <c r="R16" s="209"/>
      <c r="S16" s="467">
        <f t="shared" si="3"/>
        <v>0</v>
      </c>
      <c r="T16" s="210">
        <v>1</v>
      </c>
      <c r="U16" s="209"/>
      <c r="V16" s="330">
        <f t="shared" si="4"/>
        <v>1</v>
      </c>
      <c r="W16" s="209"/>
      <c r="X16" s="209">
        <v>1</v>
      </c>
      <c r="Y16" s="209">
        <v>1</v>
      </c>
      <c r="Z16" s="209"/>
      <c r="AA16" s="209"/>
      <c r="AB16" s="209"/>
      <c r="AC16" s="209"/>
      <c r="AD16" s="214"/>
    </row>
    <row r="17" spans="1:30" x14ac:dyDescent="0.2">
      <c r="A17" s="111" t="s">
        <v>218</v>
      </c>
      <c r="B17" s="112" t="s">
        <v>219</v>
      </c>
      <c r="C17" s="210"/>
      <c r="D17" s="209"/>
      <c r="E17" s="209"/>
      <c r="F17" s="209"/>
      <c r="G17" s="209"/>
      <c r="H17" s="209"/>
      <c r="I17" s="330">
        <f>D17+H17</f>
        <v>0</v>
      </c>
      <c r="J17" s="331">
        <f t="shared" si="1"/>
        <v>0</v>
      </c>
      <c r="K17" s="331">
        <f t="shared" si="2"/>
        <v>0</v>
      </c>
      <c r="L17" s="209"/>
      <c r="M17" s="209"/>
      <c r="N17" s="209"/>
      <c r="O17" s="209"/>
      <c r="P17" s="209"/>
      <c r="Q17" s="209"/>
      <c r="R17" s="209"/>
      <c r="S17" s="467">
        <f t="shared" si="3"/>
        <v>0</v>
      </c>
      <c r="T17" s="210"/>
      <c r="U17" s="209"/>
      <c r="V17" s="330">
        <f t="shared" si="4"/>
        <v>0</v>
      </c>
      <c r="W17" s="209"/>
      <c r="X17" s="209"/>
      <c r="Y17" s="209"/>
      <c r="Z17" s="209"/>
      <c r="AA17" s="209"/>
      <c r="AB17" s="209"/>
      <c r="AC17" s="209"/>
      <c r="AD17" s="214"/>
    </row>
    <row r="18" spans="1:30" x14ac:dyDescent="0.2">
      <c r="A18" s="111" t="s">
        <v>220</v>
      </c>
      <c r="B18" s="112" t="s">
        <v>221</v>
      </c>
      <c r="C18" s="210"/>
      <c r="D18" s="209"/>
      <c r="E18" s="209"/>
      <c r="F18" s="209"/>
      <c r="G18" s="209"/>
      <c r="H18" s="209"/>
      <c r="I18" s="330">
        <f t="shared" si="0"/>
        <v>0</v>
      </c>
      <c r="J18" s="331">
        <f t="shared" si="1"/>
        <v>0</v>
      </c>
      <c r="K18" s="331">
        <f t="shared" si="2"/>
        <v>0</v>
      </c>
      <c r="L18" s="209"/>
      <c r="M18" s="209"/>
      <c r="N18" s="209"/>
      <c r="O18" s="209"/>
      <c r="P18" s="209"/>
      <c r="Q18" s="209"/>
      <c r="R18" s="209"/>
      <c r="S18" s="467">
        <f t="shared" si="3"/>
        <v>0</v>
      </c>
      <c r="T18" s="210"/>
      <c r="U18" s="209"/>
      <c r="V18" s="330">
        <f t="shared" si="4"/>
        <v>0</v>
      </c>
      <c r="W18" s="209"/>
      <c r="X18" s="209"/>
      <c r="Y18" s="209"/>
      <c r="Z18" s="209"/>
      <c r="AA18" s="209"/>
      <c r="AB18" s="209"/>
      <c r="AC18" s="209"/>
      <c r="AD18" s="214"/>
    </row>
    <row r="19" spans="1:30" ht="13.5" customHeight="1" x14ac:dyDescent="0.2">
      <c r="A19" s="333" t="s">
        <v>222</v>
      </c>
      <c r="B19" s="491" t="s">
        <v>111</v>
      </c>
      <c r="C19" s="210"/>
      <c r="D19" s="209">
        <v>1</v>
      </c>
      <c r="E19" s="209"/>
      <c r="F19" s="209">
        <v>1</v>
      </c>
      <c r="G19" s="209"/>
      <c r="H19" s="209"/>
      <c r="I19" s="330">
        <f t="shared" si="0"/>
        <v>1</v>
      </c>
      <c r="J19" s="331">
        <f t="shared" si="1"/>
        <v>1</v>
      </c>
      <c r="K19" s="331">
        <f t="shared" si="2"/>
        <v>1</v>
      </c>
      <c r="L19" s="209">
        <v>1</v>
      </c>
      <c r="M19" s="209"/>
      <c r="N19" s="209"/>
      <c r="O19" s="209"/>
      <c r="P19" s="209"/>
      <c r="Q19" s="209">
        <v>1</v>
      </c>
      <c r="R19" s="209"/>
      <c r="S19" s="467">
        <f t="shared" si="3"/>
        <v>0</v>
      </c>
      <c r="T19" s="210">
        <v>1</v>
      </c>
      <c r="U19" s="209"/>
      <c r="V19" s="330">
        <f t="shared" si="4"/>
        <v>1</v>
      </c>
      <c r="W19" s="209"/>
      <c r="X19" s="209">
        <v>1</v>
      </c>
      <c r="Y19" s="209">
        <v>1</v>
      </c>
      <c r="Z19" s="209"/>
      <c r="AA19" s="209"/>
      <c r="AB19" s="209"/>
      <c r="AC19" s="209"/>
      <c r="AD19" s="214"/>
    </row>
    <row r="20" spans="1:30" ht="12.75" customHeight="1" x14ac:dyDescent="0.2">
      <c r="A20" s="113" t="s">
        <v>223</v>
      </c>
      <c r="B20" s="112" t="s">
        <v>224</v>
      </c>
      <c r="C20" s="210"/>
      <c r="D20" s="209"/>
      <c r="E20" s="209"/>
      <c r="F20" s="209"/>
      <c r="G20" s="209"/>
      <c r="H20" s="209"/>
      <c r="I20" s="330">
        <f t="shared" si="0"/>
        <v>0</v>
      </c>
      <c r="J20" s="331">
        <f t="shared" si="1"/>
        <v>0</v>
      </c>
      <c r="K20" s="331">
        <f t="shared" si="2"/>
        <v>0</v>
      </c>
      <c r="L20" s="209"/>
      <c r="M20" s="209"/>
      <c r="N20" s="209"/>
      <c r="O20" s="209"/>
      <c r="P20" s="209"/>
      <c r="Q20" s="209"/>
      <c r="R20" s="209"/>
      <c r="S20" s="467">
        <f t="shared" si="3"/>
        <v>0</v>
      </c>
      <c r="T20" s="210"/>
      <c r="U20" s="209"/>
      <c r="V20" s="330">
        <f t="shared" si="4"/>
        <v>0</v>
      </c>
      <c r="W20" s="209"/>
      <c r="X20" s="209"/>
      <c r="Y20" s="209"/>
      <c r="Z20" s="209"/>
      <c r="AA20" s="209"/>
      <c r="AB20" s="209"/>
      <c r="AC20" s="209"/>
      <c r="AD20" s="214"/>
    </row>
    <row r="21" spans="1:30" ht="13.5" customHeight="1" x14ac:dyDescent="0.2">
      <c r="A21" s="334" t="s">
        <v>225</v>
      </c>
      <c r="B21" s="491" t="s">
        <v>115</v>
      </c>
      <c r="C21" s="210">
        <v>1</v>
      </c>
      <c r="D21" s="209">
        <v>3</v>
      </c>
      <c r="E21" s="209"/>
      <c r="F21" s="209">
        <v>3</v>
      </c>
      <c r="G21" s="209"/>
      <c r="H21" s="209"/>
      <c r="I21" s="330">
        <f t="shared" si="0"/>
        <v>3</v>
      </c>
      <c r="J21" s="331">
        <f t="shared" si="1"/>
        <v>4</v>
      </c>
      <c r="K21" s="331">
        <f t="shared" si="2"/>
        <v>3</v>
      </c>
      <c r="L21" s="209">
        <v>3</v>
      </c>
      <c r="M21" s="209"/>
      <c r="N21" s="209"/>
      <c r="O21" s="209"/>
      <c r="P21" s="209"/>
      <c r="Q21" s="209">
        <v>1</v>
      </c>
      <c r="R21" s="209"/>
      <c r="S21" s="467">
        <f t="shared" si="3"/>
        <v>1</v>
      </c>
      <c r="T21" s="210">
        <v>3</v>
      </c>
      <c r="U21" s="209"/>
      <c r="V21" s="330">
        <f t="shared" si="4"/>
        <v>3</v>
      </c>
      <c r="W21" s="209"/>
      <c r="X21" s="209"/>
      <c r="Y21" s="209"/>
      <c r="Z21" s="209"/>
      <c r="AA21" s="209"/>
      <c r="AB21" s="209">
        <v>2</v>
      </c>
      <c r="AC21" s="209">
        <v>1</v>
      </c>
      <c r="AD21" s="214"/>
    </row>
    <row r="22" spans="1:30" ht="13.5" customHeight="1" x14ac:dyDescent="0.2">
      <c r="A22" s="334" t="s">
        <v>226</v>
      </c>
      <c r="B22" s="491" t="s">
        <v>117</v>
      </c>
      <c r="C22" s="210">
        <v>7</v>
      </c>
      <c r="D22" s="209">
        <v>16</v>
      </c>
      <c r="E22" s="209"/>
      <c r="F22" s="209">
        <v>16</v>
      </c>
      <c r="G22" s="209">
        <v>1</v>
      </c>
      <c r="H22" s="209"/>
      <c r="I22" s="330">
        <f t="shared" si="0"/>
        <v>16</v>
      </c>
      <c r="J22" s="331">
        <f t="shared" si="1"/>
        <v>23</v>
      </c>
      <c r="K22" s="331">
        <f t="shared" si="2"/>
        <v>19</v>
      </c>
      <c r="L22" s="209">
        <v>2</v>
      </c>
      <c r="M22" s="209">
        <v>17</v>
      </c>
      <c r="N22" s="209">
        <v>14</v>
      </c>
      <c r="O22" s="209"/>
      <c r="P22" s="209">
        <v>1</v>
      </c>
      <c r="Q22" s="209">
        <v>10</v>
      </c>
      <c r="R22" s="209">
        <v>5</v>
      </c>
      <c r="S22" s="467">
        <f t="shared" si="3"/>
        <v>4</v>
      </c>
      <c r="T22" s="210">
        <v>27</v>
      </c>
      <c r="U22" s="209">
        <v>1</v>
      </c>
      <c r="V22" s="330">
        <f t="shared" si="4"/>
        <v>24</v>
      </c>
      <c r="W22" s="209"/>
      <c r="X22" s="209">
        <v>11</v>
      </c>
      <c r="Y22" s="209">
        <v>9</v>
      </c>
      <c r="Z22" s="209"/>
      <c r="AA22" s="209">
        <v>1</v>
      </c>
      <c r="AB22" s="209">
        <v>11</v>
      </c>
      <c r="AC22" s="209">
        <v>1</v>
      </c>
      <c r="AD22" s="214">
        <v>22</v>
      </c>
    </row>
    <row r="23" spans="1:30" x14ac:dyDescent="0.2">
      <c r="A23" s="111" t="s">
        <v>227</v>
      </c>
      <c r="B23" s="112" t="s">
        <v>228</v>
      </c>
      <c r="C23" s="210">
        <v>6</v>
      </c>
      <c r="D23" s="209">
        <v>11</v>
      </c>
      <c r="E23" s="209"/>
      <c r="F23" s="209">
        <v>11</v>
      </c>
      <c r="G23" s="209">
        <v>1</v>
      </c>
      <c r="H23" s="209"/>
      <c r="I23" s="330">
        <f t="shared" si="0"/>
        <v>11</v>
      </c>
      <c r="J23" s="331">
        <f t="shared" si="1"/>
        <v>17</v>
      </c>
      <c r="K23" s="331">
        <f t="shared" si="2"/>
        <v>15</v>
      </c>
      <c r="L23" s="209">
        <v>2</v>
      </c>
      <c r="M23" s="209">
        <v>13</v>
      </c>
      <c r="N23" s="209">
        <v>12</v>
      </c>
      <c r="O23" s="209"/>
      <c r="P23" s="209">
        <v>1</v>
      </c>
      <c r="Q23" s="209">
        <v>7</v>
      </c>
      <c r="R23" s="209">
        <v>2</v>
      </c>
      <c r="S23" s="467">
        <f t="shared" si="3"/>
        <v>2</v>
      </c>
      <c r="T23" s="210">
        <v>21</v>
      </c>
      <c r="U23" s="209">
        <v>1</v>
      </c>
      <c r="V23" s="330">
        <f t="shared" si="4"/>
        <v>19</v>
      </c>
      <c r="W23" s="209"/>
      <c r="X23" s="209">
        <v>7</v>
      </c>
      <c r="Y23" s="209">
        <v>5</v>
      </c>
      <c r="Z23" s="209"/>
      <c r="AA23" s="209">
        <v>1</v>
      </c>
      <c r="AB23" s="209">
        <v>10</v>
      </c>
      <c r="AC23" s="209">
        <v>1</v>
      </c>
      <c r="AD23" s="214">
        <v>17</v>
      </c>
    </row>
    <row r="24" spans="1:30" x14ac:dyDescent="0.2">
      <c r="A24" s="111" t="s">
        <v>229</v>
      </c>
      <c r="B24" s="112" t="s">
        <v>230</v>
      </c>
      <c r="C24" s="210"/>
      <c r="D24" s="209">
        <v>1</v>
      </c>
      <c r="E24" s="209"/>
      <c r="F24" s="209">
        <v>1</v>
      </c>
      <c r="G24" s="209"/>
      <c r="H24" s="209"/>
      <c r="I24" s="330">
        <f t="shared" si="0"/>
        <v>1</v>
      </c>
      <c r="J24" s="331">
        <f>I24+C24</f>
        <v>1</v>
      </c>
      <c r="K24" s="331">
        <f t="shared" si="2"/>
        <v>1</v>
      </c>
      <c r="L24" s="209"/>
      <c r="M24" s="209">
        <v>1</v>
      </c>
      <c r="N24" s="209">
        <v>1</v>
      </c>
      <c r="O24" s="209"/>
      <c r="P24" s="209"/>
      <c r="Q24" s="209">
        <v>1</v>
      </c>
      <c r="R24" s="209"/>
      <c r="S24" s="467">
        <f t="shared" si="3"/>
        <v>0</v>
      </c>
      <c r="T24" s="210">
        <v>4</v>
      </c>
      <c r="U24" s="209"/>
      <c r="V24" s="330">
        <f t="shared" si="4"/>
        <v>4</v>
      </c>
      <c r="W24" s="209"/>
      <c r="X24" s="209">
        <v>4</v>
      </c>
      <c r="Y24" s="209">
        <v>4</v>
      </c>
      <c r="Z24" s="209"/>
      <c r="AA24" s="209"/>
      <c r="AB24" s="209"/>
      <c r="AC24" s="209"/>
      <c r="AD24" s="214">
        <v>4</v>
      </c>
    </row>
    <row r="25" spans="1:30" x14ac:dyDescent="0.2">
      <c r="A25" s="111" t="s">
        <v>231</v>
      </c>
      <c r="B25" s="112" t="s">
        <v>232</v>
      </c>
      <c r="C25" s="210"/>
      <c r="D25" s="209">
        <v>2</v>
      </c>
      <c r="E25" s="209"/>
      <c r="F25" s="209">
        <v>2</v>
      </c>
      <c r="G25" s="209"/>
      <c r="H25" s="209"/>
      <c r="I25" s="330">
        <f t="shared" si="0"/>
        <v>2</v>
      </c>
      <c r="J25" s="331">
        <f t="shared" si="1"/>
        <v>2</v>
      </c>
      <c r="K25" s="331">
        <f t="shared" si="2"/>
        <v>1</v>
      </c>
      <c r="L25" s="209"/>
      <c r="M25" s="209">
        <v>1</v>
      </c>
      <c r="N25" s="209"/>
      <c r="O25" s="209"/>
      <c r="P25" s="209"/>
      <c r="Q25" s="209">
        <v>1</v>
      </c>
      <c r="R25" s="209">
        <v>2</v>
      </c>
      <c r="S25" s="467">
        <f t="shared" si="3"/>
        <v>1</v>
      </c>
      <c r="T25" s="210">
        <v>1</v>
      </c>
      <c r="U25" s="209"/>
      <c r="V25" s="330">
        <f t="shared" si="4"/>
        <v>0</v>
      </c>
      <c r="W25" s="209"/>
      <c r="X25" s="209"/>
      <c r="Y25" s="209"/>
      <c r="Z25" s="209"/>
      <c r="AA25" s="209"/>
      <c r="AB25" s="209"/>
      <c r="AC25" s="209"/>
      <c r="AD25" s="214"/>
    </row>
    <row r="26" spans="1:30" x14ac:dyDescent="0.2">
      <c r="A26" s="111" t="s">
        <v>233</v>
      </c>
      <c r="B26" s="112" t="s">
        <v>234</v>
      </c>
      <c r="C26" s="210">
        <v>1</v>
      </c>
      <c r="D26" s="209"/>
      <c r="E26" s="209"/>
      <c r="F26" s="209"/>
      <c r="G26" s="209"/>
      <c r="H26" s="209"/>
      <c r="I26" s="330">
        <f t="shared" si="0"/>
        <v>0</v>
      </c>
      <c r="J26" s="331">
        <f t="shared" si="1"/>
        <v>1</v>
      </c>
      <c r="K26" s="331">
        <f t="shared" si="2"/>
        <v>0</v>
      </c>
      <c r="L26" s="209"/>
      <c r="M26" s="209"/>
      <c r="N26" s="209"/>
      <c r="O26" s="209"/>
      <c r="P26" s="209"/>
      <c r="Q26" s="209"/>
      <c r="R26" s="209"/>
      <c r="S26" s="467">
        <f t="shared" si="3"/>
        <v>1</v>
      </c>
      <c r="T26" s="210">
        <v>1</v>
      </c>
      <c r="U26" s="209"/>
      <c r="V26" s="330">
        <f t="shared" si="4"/>
        <v>0</v>
      </c>
      <c r="W26" s="209"/>
      <c r="X26" s="209"/>
      <c r="Y26" s="209"/>
      <c r="Z26" s="209"/>
      <c r="AA26" s="209"/>
      <c r="AB26" s="209"/>
      <c r="AC26" s="209"/>
      <c r="AD26" s="214"/>
    </row>
    <row r="27" spans="1:30" x14ac:dyDescent="0.2">
      <c r="A27" s="111" t="s">
        <v>235</v>
      </c>
      <c r="B27" s="112" t="s">
        <v>236</v>
      </c>
      <c r="C27" s="210"/>
      <c r="D27" s="209"/>
      <c r="E27" s="209"/>
      <c r="F27" s="209"/>
      <c r="G27" s="209"/>
      <c r="H27" s="209"/>
      <c r="I27" s="330">
        <f t="shared" si="0"/>
        <v>0</v>
      </c>
      <c r="J27" s="331">
        <f t="shared" si="1"/>
        <v>0</v>
      </c>
      <c r="K27" s="331">
        <f t="shared" si="2"/>
        <v>0</v>
      </c>
      <c r="L27" s="209"/>
      <c r="M27" s="209"/>
      <c r="N27" s="209"/>
      <c r="O27" s="209"/>
      <c r="P27" s="209"/>
      <c r="Q27" s="209"/>
      <c r="R27" s="209"/>
      <c r="S27" s="467">
        <f t="shared" si="3"/>
        <v>0</v>
      </c>
      <c r="T27" s="210"/>
      <c r="U27" s="209"/>
      <c r="V27" s="330">
        <f t="shared" si="4"/>
        <v>0</v>
      </c>
      <c r="W27" s="209"/>
      <c r="X27" s="209"/>
      <c r="Y27" s="209"/>
      <c r="Z27" s="209"/>
      <c r="AA27" s="209"/>
      <c r="AB27" s="209"/>
      <c r="AC27" s="209"/>
      <c r="AD27" s="214"/>
    </row>
    <row r="28" spans="1:30" x14ac:dyDescent="0.2">
      <c r="A28" s="111" t="s">
        <v>237</v>
      </c>
      <c r="B28" s="112" t="s">
        <v>238</v>
      </c>
      <c r="C28" s="210"/>
      <c r="D28" s="209"/>
      <c r="E28" s="209"/>
      <c r="F28" s="209"/>
      <c r="G28" s="209"/>
      <c r="H28" s="209"/>
      <c r="I28" s="330">
        <f t="shared" si="0"/>
        <v>0</v>
      </c>
      <c r="J28" s="331">
        <f t="shared" si="1"/>
        <v>0</v>
      </c>
      <c r="K28" s="331">
        <f t="shared" si="2"/>
        <v>0</v>
      </c>
      <c r="L28" s="209"/>
      <c r="M28" s="209"/>
      <c r="N28" s="209"/>
      <c r="O28" s="209"/>
      <c r="P28" s="209"/>
      <c r="Q28" s="209"/>
      <c r="R28" s="209"/>
      <c r="S28" s="467">
        <f t="shared" si="3"/>
        <v>0</v>
      </c>
      <c r="T28" s="210"/>
      <c r="U28" s="209"/>
      <c r="V28" s="330">
        <f t="shared" si="4"/>
        <v>0</v>
      </c>
      <c r="W28" s="209"/>
      <c r="X28" s="209"/>
      <c r="Y28" s="209"/>
      <c r="Z28" s="209"/>
      <c r="AA28" s="209"/>
      <c r="AB28" s="209"/>
      <c r="AC28" s="209"/>
      <c r="AD28" s="214"/>
    </row>
    <row r="29" spans="1:30" x14ac:dyDescent="0.2">
      <c r="A29" s="111" t="s">
        <v>239</v>
      </c>
      <c r="B29" s="112" t="s">
        <v>240</v>
      </c>
      <c r="C29" s="210"/>
      <c r="D29" s="209"/>
      <c r="E29" s="209"/>
      <c r="F29" s="209"/>
      <c r="G29" s="209"/>
      <c r="H29" s="209"/>
      <c r="I29" s="330">
        <f t="shared" si="0"/>
        <v>0</v>
      </c>
      <c r="J29" s="331">
        <f t="shared" si="1"/>
        <v>0</v>
      </c>
      <c r="K29" s="331">
        <f t="shared" si="2"/>
        <v>0</v>
      </c>
      <c r="L29" s="209"/>
      <c r="M29" s="209"/>
      <c r="N29" s="209"/>
      <c r="O29" s="209"/>
      <c r="P29" s="209"/>
      <c r="Q29" s="209"/>
      <c r="R29" s="209"/>
      <c r="S29" s="467">
        <f t="shared" si="3"/>
        <v>0</v>
      </c>
      <c r="T29" s="210"/>
      <c r="U29" s="209"/>
      <c r="V29" s="330">
        <f t="shared" si="4"/>
        <v>0</v>
      </c>
      <c r="W29" s="209"/>
      <c r="X29" s="209"/>
      <c r="Y29" s="209"/>
      <c r="Z29" s="209"/>
      <c r="AA29" s="209"/>
      <c r="AB29" s="209"/>
      <c r="AC29" s="209"/>
      <c r="AD29" s="214"/>
    </row>
    <row r="30" spans="1:30" ht="13.5" customHeight="1" x14ac:dyDescent="0.2">
      <c r="A30" s="335" t="s">
        <v>241</v>
      </c>
      <c r="B30" s="491" t="s">
        <v>123</v>
      </c>
      <c r="C30" s="210">
        <v>3</v>
      </c>
      <c r="D30" s="209">
        <v>26</v>
      </c>
      <c r="E30" s="209"/>
      <c r="F30" s="209">
        <v>26</v>
      </c>
      <c r="G30" s="209">
        <v>10</v>
      </c>
      <c r="H30" s="209"/>
      <c r="I30" s="330">
        <f t="shared" si="0"/>
        <v>26</v>
      </c>
      <c r="J30" s="331">
        <f t="shared" si="1"/>
        <v>29</v>
      </c>
      <c r="K30" s="331">
        <f t="shared" si="2"/>
        <v>25</v>
      </c>
      <c r="L30" s="209">
        <v>3</v>
      </c>
      <c r="M30" s="209">
        <v>22</v>
      </c>
      <c r="N30" s="209">
        <v>21</v>
      </c>
      <c r="O30" s="209"/>
      <c r="P30" s="209">
        <v>9</v>
      </c>
      <c r="Q30" s="209">
        <v>23</v>
      </c>
      <c r="R30" s="209"/>
      <c r="S30" s="467">
        <f t="shared" si="3"/>
        <v>4</v>
      </c>
      <c r="T30" s="210">
        <v>27</v>
      </c>
      <c r="U30" s="209"/>
      <c r="V30" s="330">
        <f t="shared" si="4"/>
        <v>26</v>
      </c>
      <c r="W30" s="209"/>
      <c r="X30" s="209">
        <v>11</v>
      </c>
      <c r="Y30" s="209">
        <v>11</v>
      </c>
      <c r="Z30" s="209"/>
      <c r="AA30" s="209">
        <v>5</v>
      </c>
      <c r="AB30" s="209">
        <v>10</v>
      </c>
      <c r="AC30" s="209"/>
      <c r="AD30" s="214">
        <v>14</v>
      </c>
    </row>
    <row r="31" spans="1:30" x14ac:dyDescent="0.2">
      <c r="A31" s="114" t="s">
        <v>242</v>
      </c>
      <c r="B31" s="112" t="s">
        <v>243</v>
      </c>
      <c r="C31" s="210">
        <v>3</v>
      </c>
      <c r="D31" s="209">
        <v>25</v>
      </c>
      <c r="E31" s="209"/>
      <c r="F31" s="209">
        <v>25</v>
      </c>
      <c r="G31" s="209">
        <v>10</v>
      </c>
      <c r="H31" s="209"/>
      <c r="I31" s="330">
        <f t="shared" si="0"/>
        <v>25</v>
      </c>
      <c r="J31" s="331">
        <f t="shared" si="1"/>
        <v>28</v>
      </c>
      <c r="K31" s="331">
        <f t="shared" si="2"/>
        <v>24</v>
      </c>
      <c r="L31" s="209">
        <v>3</v>
      </c>
      <c r="M31" s="209">
        <v>21</v>
      </c>
      <c r="N31" s="209">
        <v>20</v>
      </c>
      <c r="O31" s="209"/>
      <c r="P31" s="209">
        <v>9</v>
      </c>
      <c r="Q31" s="209">
        <v>22</v>
      </c>
      <c r="R31" s="209"/>
      <c r="S31" s="467">
        <f t="shared" si="3"/>
        <v>4</v>
      </c>
      <c r="T31" s="210">
        <v>26</v>
      </c>
      <c r="U31" s="209"/>
      <c r="V31" s="330">
        <f t="shared" si="4"/>
        <v>25</v>
      </c>
      <c r="W31" s="209"/>
      <c r="X31" s="209">
        <v>10</v>
      </c>
      <c r="Y31" s="209">
        <v>11</v>
      </c>
      <c r="Z31" s="209"/>
      <c r="AA31" s="209">
        <v>5</v>
      </c>
      <c r="AB31" s="209">
        <v>10</v>
      </c>
      <c r="AC31" s="209"/>
      <c r="AD31" s="214">
        <v>13</v>
      </c>
    </row>
    <row r="32" spans="1:30" x14ac:dyDescent="0.2">
      <c r="A32" s="111" t="s">
        <v>512</v>
      </c>
      <c r="B32" s="112" t="s">
        <v>244</v>
      </c>
      <c r="C32" s="210"/>
      <c r="D32" s="209">
        <v>1</v>
      </c>
      <c r="E32" s="209"/>
      <c r="F32" s="209">
        <v>1</v>
      </c>
      <c r="G32" s="209"/>
      <c r="H32" s="209"/>
      <c r="I32" s="330">
        <f t="shared" si="0"/>
        <v>1</v>
      </c>
      <c r="J32" s="331">
        <f t="shared" si="1"/>
        <v>1</v>
      </c>
      <c r="K32" s="331">
        <f t="shared" si="2"/>
        <v>1</v>
      </c>
      <c r="L32" s="209"/>
      <c r="M32" s="209">
        <v>1</v>
      </c>
      <c r="N32" s="209">
        <v>1</v>
      </c>
      <c r="O32" s="209"/>
      <c r="P32" s="209"/>
      <c r="Q32" s="209"/>
      <c r="R32" s="209"/>
      <c r="S32" s="467">
        <f t="shared" si="3"/>
        <v>0</v>
      </c>
      <c r="T32" s="210">
        <v>1</v>
      </c>
      <c r="U32" s="209"/>
      <c r="V32" s="330">
        <f t="shared" si="4"/>
        <v>1</v>
      </c>
      <c r="W32" s="209"/>
      <c r="X32" s="209">
        <v>1</v>
      </c>
      <c r="Y32" s="209">
        <v>1</v>
      </c>
      <c r="Z32" s="209"/>
      <c r="AA32" s="209"/>
      <c r="AB32" s="209"/>
      <c r="AC32" s="209"/>
      <c r="AD32" s="214">
        <v>1</v>
      </c>
    </row>
    <row r="33" spans="1:30" ht="13.5" customHeight="1" x14ac:dyDescent="0.2">
      <c r="A33" s="333" t="s">
        <v>245</v>
      </c>
      <c r="B33" s="491" t="s">
        <v>246</v>
      </c>
      <c r="C33" s="210"/>
      <c r="D33" s="209"/>
      <c r="E33" s="209"/>
      <c r="F33" s="209"/>
      <c r="G33" s="209"/>
      <c r="H33" s="209"/>
      <c r="I33" s="330">
        <f t="shared" si="0"/>
        <v>0</v>
      </c>
      <c r="J33" s="331">
        <f t="shared" si="1"/>
        <v>0</v>
      </c>
      <c r="K33" s="331">
        <f t="shared" si="2"/>
        <v>0</v>
      </c>
      <c r="L33" s="209"/>
      <c r="M33" s="209"/>
      <c r="N33" s="209"/>
      <c r="O33" s="209"/>
      <c r="P33" s="209"/>
      <c r="Q33" s="209"/>
      <c r="R33" s="209"/>
      <c r="S33" s="467">
        <f t="shared" si="3"/>
        <v>0</v>
      </c>
      <c r="T33" s="210"/>
      <c r="U33" s="209"/>
      <c r="V33" s="330">
        <f t="shared" si="4"/>
        <v>0</v>
      </c>
      <c r="W33" s="209"/>
      <c r="X33" s="209"/>
      <c r="Y33" s="209"/>
      <c r="Z33" s="209"/>
      <c r="AA33" s="209"/>
      <c r="AB33" s="209"/>
      <c r="AC33" s="209"/>
      <c r="AD33" s="214"/>
    </row>
    <row r="34" spans="1:30" ht="13.5" customHeight="1" x14ac:dyDescent="0.2">
      <c r="A34" s="334" t="s">
        <v>247</v>
      </c>
      <c r="B34" s="491" t="s">
        <v>125</v>
      </c>
      <c r="C34" s="210"/>
      <c r="D34" s="209"/>
      <c r="E34" s="209"/>
      <c r="F34" s="209"/>
      <c r="G34" s="209"/>
      <c r="H34" s="209"/>
      <c r="I34" s="330">
        <f t="shared" si="0"/>
        <v>0</v>
      </c>
      <c r="J34" s="331">
        <f t="shared" si="1"/>
        <v>0</v>
      </c>
      <c r="K34" s="331">
        <f t="shared" si="2"/>
        <v>0</v>
      </c>
      <c r="L34" s="209"/>
      <c r="M34" s="209"/>
      <c r="N34" s="209"/>
      <c r="O34" s="209"/>
      <c r="P34" s="209"/>
      <c r="Q34" s="209"/>
      <c r="R34" s="209"/>
      <c r="S34" s="467">
        <f t="shared" si="3"/>
        <v>0</v>
      </c>
      <c r="T34" s="210"/>
      <c r="U34" s="209"/>
      <c r="V34" s="330">
        <f t="shared" si="4"/>
        <v>0</v>
      </c>
      <c r="W34" s="209"/>
      <c r="X34" s="209"/>
      <c r="Y34" s="209"/>
      <c r="Z34" s="209"/>
      <c r="AA34" s="209"/>
      <c r="AB34" s="209"/>
      <c r="AC34" s="209"/>
      <c r="AD34" s="214"/>
    </row>
    <row r="35" spans="1:30" x14ac:dyDescent="0.2">
      <c r="A35" s="111" t="s">
        <v>248</v>
      </c>
      <c r="B35" s="112" t="s">
        <v>127</v>
      </c>
      <c r="C35" s="210"/>
      <c r="D35" s="209"/>
      <c r="E35" s="209"/>
      <c r="F35" s="209"/>
      <c r="G35" s="209"/>
      <c r="H35" s="209"/>
      <c r="I35" s="330">
        <f t="shared" si="0"/>
        <v>0</v>
      </c>
      <c r="J35" s="331">
        <f t="shared" si="1"/>
        <v>0</v>
      </c>
      <c r="K35" s="331">
        <f t="shared" si="2"/>
        <v>0</v>
      </c>
      <c r="L35" s="209"/>
      <c r="M35" s="209"/>
      <c r="N35" s="209"/>
      <c r="O35" s="209"/>
      <c r="P35" s="209"/>
      <c r="Q35" s="209"/>
      <c r="R35" s="209"/>
      <c r="S35" s="467">
        <f t="shared" si="3"/>
        <v>0</v>
      </c>
      <c r="T35" s="210"/>
      <c r="U35" s="209"/>
      <c r="V35" s="330">
        <f t="shared" si="4"/>
        <v>0</v>
      </c>
      <c r="W35" s="209"/>
      <c r="X35" s="209"/>
      <c r="Y35" s="209"/>
      <c r="Z35" s="209"/>
      <c r="AA35" s="209"/>
      <c r="AB35" s="209"/>
      <c r="AC35" s="209"/>
      <c r="AD35" s="214"/>
    </row>
    <row r="36" spans="1:30" x14ac:dyDescent="0.2">
      <c r="A36" s="111" t="s">
        <v>249</v>
      </c>
      <c r="B36" s="112" t="s">
        <v>129</v>
      </c>
      <c r="C36" s="210"/>
      <c r="D36" s="209"/>
      <c r="E36" s="209"/>
      <c r="F36" s="209"/>
      <c r="G36" s="209"/>
      <c r="H36" s="209"/>
      <c r="I36" s="330">
        <f t="shared" si="0"/>
        <v>0</v>
      </c>
      <c r="J36" s="331">
        <f t="shared" si="1"/>
        <v>0</v>
      </c>
      <c r="K36" s="331">
        <f t="shared" si="2"/>
        <v>0</v>
      </c>
      <c r="L36" s="209"/>
      <c r="M36" s="209"/>
      <c r="N36" s="209"/>
      <c r="O36" s="209"/>
      <c r="P36" s="209"/>
      <c r="Q36" s="209"/>
      <c r="R36" s="209"/>
      <c r="S36" s="467">
        <f t="shared" si="3"/>
        <v>0</v>
      </c>
      <c r="T36" s="210"/>
      <c r="U36" s="209"/>
      <c r="V36" s="330">
        <f t="shared" si="4"/>
        <v>0</v>
      </c>
      <c r="W36" s="209"/>
      <c r="X36" s="209"/>
      <c r="Y36" s="209"/>
      <c r="Z36" s="209"/>
      <c r="AA36" s="209"/>
      <c r="AB36" s="209"/>
      <c r="AC36" s="209"/>
      <c r="AD36" s="214"/>
    </row>
    <row r="37" spans="1:30" ht="13.5" customHeight="1" x14ac:dyDescent="0.2">
      <c r="A37" s="333" t="s">
        <v>250</v>
      </c>
      <c r="B37" s="491" t="s">
        <v>135</v>
      </c>
      <c r="C37" s="210"/>
      <c r="D37" s="209">
        <v>1</v>
      </c>
      <c r="E37" s="209"/>
      <c r="F37" s="209">
        <v>1</v>
      </c>
      <c r="G37" s="209"/>
      <c r="H37" s="209"/>
      <c r="I37" s="330">
        <f t="shared" si="0"/>
        <v>1</v>
      </c>
      <c r="J37" s="331">
        <f t="shared" si="1"/>
        <v>1</v>
      </c>
      <c r="K37" s="331">
        <f t="shared" si="2"/>
        <v>1</v>
      </c>
      <c r="L37" s="209">
        <v>1</v>
      </c>
      <c r="M37" s="209"/>
      <c r="N37" s="209"/>
      <c r="O37" s="209"/>
      <c r="P37" s="209"/>
      <c r="Q37" s="209"/>
      <c r="R37" s="209">
        <v>1</v>
      </c>
      <c r="S37" s="467">
        <f t="shared" si="3"/>
        <v>0</v>
      </c>
      <c r="T37" s="210">
        <v>1</v>
      </c>
      <c r="U37" s="209">
        <v>1</v>
      </c>
      <c r="V37" s="330">
        <f t="shared" si="4"/>
        <v>0</v>
      </c>
      <c r="W37" s="209"/>
      <c r="X37" s="209"/>
      <c r="Y37" s="209"/>
      <c r="Z37" s="209"/>
      <c r="AA37" s="209"/>
      <c r="AB37" s="209"/>
      <c r="AC37" s="209"/>
      <c r="AD37" s="214"/>
    </row>
    <row r="38" spans="1:30" ht="13.5" customHeight="1" x14ac:dyDescent="0.2">
      <c r="A38" s="334" t="s">
        <v>251</v>
      </c>
      <c r="B38" s="491" t="s">
        <v>139</v>
      </c>
      <c r="C38" s="210">
        <v>1</v>
      </c>
      <c r="D38" s="209">
        <v>4</v>
      </c>
      <c r="E38" s="209"/>
      <c r="F38" s="209">
        <v>4</v>
      </c>
      <c r="G38" s="209">
        <v>2</v>
      </c>
      <c r="H38" s="209"/>
      <c r="I38" s="330">
        <f t="shared" si="0"/>
        <v>4</v>
      </c>
      <c r="J38" s="331">
        <f t="shared" si="1"/>
        <v>5</v>
      </c>
      <c r="K38" s="331">
        <f t="shared" si="2"/>
        <v>5</v>
      </c>
      <c r="L38" s="209">
        <v>1</v>
      </c>
      <c r="M38" s="209">
        <v>4</v>
      </c>
      <c r="N38" s="209">
        <v>4</v>
      </c>
      <c r="O38" s="209">
        <v>1</v>
      </c>
      <c r="P38" s="209">
        <v>2</v>
      </c>
      <c r="Q38" s="209">
        <v>4</v>
      </c>
      <c r="R38" s="209"/>
      <c r="S38" s="467">
        <f t="shared" si="3"/>
        <v>0</v>
      </c>
      <c r="T38" s="210">
        <v>6</v>
      </c>
      <c r="U38" s="209"/>
      <c r="V38" s="330">
        <f t="shared" si="4"/>
        <v>6</v>
      </c>
      <c r="W38" s="209"/>
      <c r="X38" s="209">
        <v>3</v>
      </c>
      <c r="Y38" s="209">
        <v>2</v>
      </c>
      <c r="Z38" s="209"/>
      <c r="AA38" s="209"/>
      <c r="AB38" s="209">
        <v>3</v>
      </c>
      <c r="AC38" s="209"/>
      <c r="AD38" s="214">
        <v>4</v>
      </c>
    </row>
    <row r="39" spans="1:30" x14ac:dyDescent="0.2">
      <c r="A39" s="111" t="s">
        <v>252</v>
      </c>
      <c r="B39" s="112" t="s">
        <v>253</v>
      </c>
      <c r="C39" s="210">
        <v>1</v>
      </c>
      <c r="D39" s="209">
        <v>3</v>
      </c>
      <c r="E39" s="209"/>
      <c r="F39" s="209">
        <v>3</v>
      </c>
      <c r="G39" s="209">
        <v>1</v>
      </c>
      <c r="H39" s="209"/>
      <c r="I39" s="330">
        <f t="shared" si="0"/>
        <v>3</v>
      </c>
      <c r="J39" s="331">
        <f t="shared" si="1"/>
        <v>4</v>
      </c>
      <c r="K39" s="331">
        <f t="shared" si="2"/>
        <v>4</v>
      </c>
      <c r="L39" s="209">
        <v>1</v>
      </c>
      <c r="M39" s="209">
        <v>3</v>
      </c>
      <c r="N39" s="209">
        <v>3</v>
      </c>
      <c r="O39" s="209">
        <v>1</v>
      </c>
      <c r="P39" s="209">
        <v>1</v>
      </c>
      <c r="Q39" s="209">
        <v>3</v>
      </c>
      <c r="R39" s="209"/>
      <c r="S39" s="467">
        <f t="shared" si="3"/>
        <v>0</v>
      </c>
      <c r="T39" s="210">
        <v>4</v>
      </c>
      <c r="U39" s="209"/>
      <c r="V39" s="330">
        <f t="shared" si="4"/>
        <v>4</v>
      </c>
      <c r="W39" s="209"/>
      <c r="X39" s="209">
        <v>1</v>
      </c>
      <c r="Y39" s="209"/>
      <c r="Z39" s="209"/>
      <c r="AA39" s="209"/>
      <c r="AB39" s="209">
        <v>3</v>
      </c>
      <c r="AC39" s="209"/>
      <c r="AD39" s="214">
        <v>2</v>
      </c>
    </row>
    <row r="40" spans="1:30" ht="13.5" customHeight="1" x14ac:dyDescent="0.2">
      <c r="A40" s="335" t="s">
        <v>254</v>
      </c>
      <c r="B40" s="491" t="s">
        <v>255</v>
      </c>
      <c r="C40" s="210">
        <v>4</v>
      </c>
      <c r="D40" s="209">
        <v>49</v>
      </c>
      <c r="E40" s="209"/>
      <c r="F40" s="209">
        <v>49</v>
      </c>
      <c r="G40" s="209">
        <v>18</v>
      </c>
      <c r="H40" s="209"/>
      <c r="I40" s="330">
        <f t="shared" si="0"/>
        <v>49</v>
      </c>
      <c r="J40" s="331">
        <f t="shared" si="1"/>
        <v>53</v>
      </c>
      <c r="K40" s="331">
        <f t="shared" si="2"/>
        <v>49</v>
      </c>
      <c r="L40" s="209">
        <v>7</v>
      </c>
      <c r="M40" s="209">
        <v>42</v>
      </c>
      <c r="N40" s="209">
        <v>41</v>
      </c>
      <c r="O40" s="209">
        <v>1</v>
      </c>
      <c r="P40" s="209">
        <v>18</v>
      </c>
      <c r="Q40" s="209">
        <v>41</v>
      </c>
      <c r="R40" s="209">
        <v>3</v>
      </c>
      <c r="S40" s="467">
        <f t="shared" si="3"/>
        <v>4</v>
      </c>
      <c r="T40" s="210">
        <v>50</v>
      </c>
      <c r="U40" s="209"/>
      <c r="V40" s="330">
        <f t="shared" si="4"/>
        <v>45</v>
      </c>
      <c r="W40" s="209">
        <v>1</v>
      </c>
      <c r="X40" s="209">
        <v>20</v>
      </c>
      <c r="Y40" s="209">
        <v>17</v>
      </c>
      <c r="Z40" s="209"/>
      <c r="AA40" s="209">
        <v>2</v>
      </c>
      <c r="AB40" s="209">
        <v>23</v>
      </c>
      <c r="AC40" s="209"/>
      <c r="AD40" s="214">
        <v>34</v>
      </c>
    </row>
    <row r="41" spans="1:30" x14ac:dyDescent="0.2">
      <c r="A41" s="111" t="s">
        <v>256</v>
      </c>
      <c r="B41" s="112" t="s">
        <v>257</v>
      </c>
      <c r="C41" s="210">
        <v>3</v>
      </c>
      <c r="D41" s="209">
        <v>43</v>
      </c>
      <c r="E41" s="209"/>
      <c r="F41" s="209">
        <v>43</v>
      </c>
      <c r="G41" s="209">
        <v>14</v>
      </c>
      <c r="H41" s="209"/>
      <c r="I41" s="330">
        <f t="shared" si="0"/>
        <v>43</v>
      </c>
      <c r="J41" s="331">
        <f t="shared" si="1"/>
        <v>46</v>
      </c>
      <c r="K41" s="331">
        <f t="shared" si="2"/>
        <v>42</v>
      </c>
      <c r="L41" s="209">
        <v>6</v>
      </c>
      <c r="M41" s="209">
        <v>36</v>
      </c>
      <c r="N41" s="209">
        <v>36</v>
      </c>
      <c r="O41" s="209">
        <v>1</v>
      </c>
      <c r="P41" s="209">
        <v>14</v>
      </c>
      <c r="Q41" s="209">
        <v>36</v>
      </c>
      <c r="R41" s="209">
        <v>2</v>
      </c>
      <c r="S41" s="467">
        <f t="shared" si="3"/>
        <v>4</v>
      </c>
      <c r="T41" s="210">
        <v>42</v>
      </c>
      <c r="U41" s="209"/>
      <c r="V41" s="330">
        <f t="shared" si="4"/>
        <v>40</v>
      </c>
      <c r="W41" s="209">
        <v>1</v>
      </c>
      <c r="X41" s="209">
        <v>16</v>
      </c>
      <c r="Y41" s="209">
        <v>13</v>
      </c>
      <c r="Z41" s="209"/>
      <c r="AA41" s="209">
        <v>1</v>
      </c>
      <c r="AB41" s="209">
        <v>23</v>
      </c>
      <c r="AC41" s="209"/>
      <c r="AD41" s="214">
        <v>30</v>
      </c>
    </row>
    <row r="42" spans="1:30" x14ac:dyDescent="0.2">
      <c r="A42" s="111" t="s">
        <v>258</v>
      </c>
      <c r="B42" s="112" t="s">
        <v>259</v>
      </c>
      <c r="C42" s="210"/>
      <c r="D42" s="209">
        <v>1</v>
      </c>
      <c r="E42" s="209"/>
      <c r="F42" s="209">
        <v>1</v>
      </c>
      <c r="G42" s="209"/>
      <c r="H42" s="209"/>
      <c r="I42" s="330">
        <f t="shared" si="0"/>
        <v>1</v>
      </c>
      <c r="J42" s="331">
        <f t="shared" si="1"/>
        <v>1</v>
      </c>
      <c r="K42" s="331">
        <f t="shared" si="2"/>
        <v>1</v>
      </c>
      <c r="L42" s="209"/>
      <c r="M42" s="209">
        <v>1</v>
      </c>
      <c r="N42" s="209">
        <v>1</v>
      </c>
      <c r="O42" s="209"/>
      <c r="P42" s="209"/>
      <c r="Q42" s="209">
        <v>1</v>
      </c>
      <c r="R42" s="209"/>
      <c r="S42" s="467">
        <f t="shared" si="3"/>
        <v>0</v>
      </c>
      <c r="T42" s="210">
        <v>1</v>
      </c>
      <c r="U42" s="209"/>
      <c r="V42" s="330">
        <f t="shared" si="4"/>
        <v>1</v>
      </c>
      <c r="W42" s="209"/>
      <c r="X42" s="209">
        <v>1</v>
      </c>
      <c r="Y42" s="209">
        <v>1</v>
      </c>
      <c r="Z42" s="209"/>
      <c r="AA42" s="209"/>
      <c r="AB42" s="209"/>
      <c r="AC42" s="209"/>
      <c r="AD42" s="214"/>
    </row>
    <row r="43" spans="1:30" ht="25.5" x14ac:dyDescent="0.2">
      <c r="A43" s="113" t="s">
        <v>260</v>
      </c>
      <c r="B43" s="112" t="s">
        <v>261</v>
      </c>
      <c r="C43" s="210">
        <v>1</v>
      </c>
      <c r="D43" s="209"/>
      <c r="E43" s="209"/>
      <c r="F43" s="209"/>
      <c r="G43" s="209"/>
      <c r="H43" s="209"/>
      <c r="I43" s="330">
        <f t="shared" si="0"/>
        <v>0</v>
      </c>
      <c r="J43" s="331">
        <f t="shared" si="1"/>
        <v>1</v>
      </c>
      <c r="K43" s="331">
        <f t="shared" si="2"/>
        <v>1</v>
      </c>
      <c r="L43" s="209">
        <v>1</v>
      </c>
      <c r="M43" s="209"/>
      <c r="N43" s="209"/>
      <c r="O43" s="209"/>
      <c r="P43" s="209"/>
      <c r="Q43" s="209"/>
      <c r="R43" s="209">
        <v>1</v>
      </c>
      <c r="S43" s="467">
        <f t="shared" si="3"/>
        <v>0</v>
      </c>
      <c r="T43" s="210">
        <v>2</v>
      </c>
      <c r="U43" s="209"/>
      <c r="V43" s="330">
        <f t="shared" si="4"/>
        <v>2</v>
      </c>
      <c r="W43" s="209"/>
      <c r="X43" s="209">
        <v>2</v>
      </c>
      <c r="Y43" s="209">
        <v>1</v>
      </c>
      <c r="Z43" s="209"/>
      <c r="AA43" s="209"/>
      <c r="AB43" s="209"/>
      <c r="AC43" s="209"/>
      <c r="AD43" s="214"/>
    </row>
    <row r="44" spans="1:30" ht="13.5" customHeight="1" x14ac:dyDescent="0.2">
      <c r="A44" s="333" t="s">
        <v>262</v>
      </c>
      <c r="B44" s="491" t="s">
        <v>263</v>
      </c>
      <c r="C44" s="210"/>
      <c r="D44" s="209"/>
      <c r="E44" s="209"/>
      <c r="F44" s="209"/>
      <c r="G44" s="209"/>
      <c r="H44" s="209"/>
      <c r="I44" s="330">
        <f t="shared" si="0"/>
        <v>0</v>
      </c>
      <c r="J44" s="331">
        <f t="shared" si="1"/>
        <v>0</v>
      </c>
      <c r="K44" s="331">
        <f t="shared" si="2"/>
        <v>0</v>
      </c>
      <c r="L44" s="209"/>
      <c r="M44" s="209"/>
      <c r="N44" s="209"/>
      <c r="O44" s="209"/>
      <c r="P44" s="209"/>
      <c r="Q44" s="209"/>
      <c r="R44" s="209"/>
      <c r="S44" s="467">
        <f t="shared" si="3"/>
        <v>0</v>
      </c>
      <c r="T44" s="210"/>
      <c r="U44" s="209"/>
      <c r="V44" s="330">
        <f t="shared" si="4"/>
        <v>0</v>
      </c>
      <c r="W44" s="209"/>
      <c r="X44" s="209"/>
      <c r="Y44" s="209"/>
      <c r="Z44" s="209"/>
      <c r="AA44" s="209"/>
      <c r="AB44" s="209"/>
      <c r="AC44" s="209"/>
      <c r="AD44" s="214"/>
    </row>
    <row r="45" spans="1:30" ht="13.5" customHeight="1" x14ac:dyDescent="0.2">
      <c r="A45" s="336" t="s">
        <v>264</v>
      </c>
      <c r="B45" s="492" t="s">
        <v>265</v>
      </c>
      <c r="C45" s="211"/>
      <c r="D45" s="212"/>
      <c r="E45" s="212"/>
      <c r="F45" s="212"/>
      <c r="G45" s="212"/>
      <c r="H45" s="212"/>
      <c r="I45" s="468">
        <f t="shared" si="0"/>
        <v>0</v>
      </c>
      <c r="J45" s="331">
        <f t="shared" si="1"/>
        <v>0</v>
      </c>
      <c r="K45" s="331">
        <f t="shared" si="2"/>
        <v>0</v>
      </c>
      <c r="L45" s="212"/>
      <c r="M45" s="212"/>
      <c r="N45" s="212"/>
      <c r="O45" s="212"/>
      <c r="P45" s="212"/>
      <c r="Q45" s="212"/>
      <c r="R45" s="212"/>
      <c r="S45" s="467">
        <f t="shared" si="3"/>
        <v>0</v>
      </c>
      <c r="T45" s="211"/>
      <c r="U45" s="212"/>
      <c r="V45" s="330">
        <f>X45+AA45+Z45+AB45+AC45</f>
        <v>0</v>
      </c>
      <c r="W45" s="212"/>
      <c r="X45" s="212"/>
      <c r="Y45" s="212"/>
      <c r="Z45" s="212"/>
      <c r="AA45" s="212"/>
      <c r="AB45" s="212"/>
      <c r="AC45" s="212"/>
      <c r="AD45" s="216"/>
    </row>
    <row r="46" spans="1:30" ht="13.5" thickBot="1" x14ac:dyDescent="0.25">
      <c r="A46" s="337" t="s">
        <v>266</v>
      </c>
      <c r="B46" s="492" t="s">
        <v>267</v>
      </c>
      <c r="C46" s="211"/>
      <c r="D46" s="212"/>
      <c r="E46" s="212"/>
      <c r="F46" s="212"/>
      <c r="G46" s="212"/>
      <c r="H46" s="212"/>
      <c r="I46" s="468">
        <f t="shared" si="0"/>
        <v>0</v>
      </c>
      <c r="J46" s="331">
        <f t="shared" si="1"/>
        <v>0</v>
      </c>
      <c r="K46" s="331">
        <f t="shared" si="2"/>
        <v>0</v>
      </c>
      <c r="L46" s="212"/>
      <c r="M46" s="212"/>
      <c r="N46" s="212"/>
      <c r="O46" s="212"/>
      <c r="P46" s="212"/>
      <c r="Q46" s="212"/>
      <c r="R46" s="212"/>
      <c r="S46" s="467">
        <f t="shared" si="3"/>
        <v>0</v>
      </c>
      <c r="T46" s="211"/>
      <c r="U46" s="212"/>
      <c r="V46" s="330">
        <f t="shared" si="4"/>
        <v>0</v>
      </c>
      <c r="W46" s="212"/>
      <c r="X46" s="212"/>
      <c r="Y46" s="212"/>
      <c r="Z46" s="212"/>
      <c r="AA46" s="212"/>
      <c r="AB46" s="212"/>
      <c r="AC46" s="212"/>
      <c r="AD46" s="216"/>
    </row>
    <row r="47" spans="1:30" ht="13.5" thickBot="1" x14ac:dyDescent="0.25">
      <c r="A47" s="115" t="s">
        <v>268</v>
      </c>
      <c r="B47" s="493" t="s">
        <v>269</v>
      </c>
      <c r="C47" s="329">
        <f>C10+C19+C21+C22+C30+C33+C34+C37+C38+C40+C44+C45+C46</f>
        <v>16</v>
      </c>
      <c r="D47" s="329">
        <f t="shared" ref="D47:AD47" si="5">D10+D19+D21+D22+D30+D33+D34+D37+D38+D40+D44+D45+D46</f>
        <v>112</v>
      </c>
      <c r="E47" s="329">
        <f t="shared" si="5"/>
        <v>0</v>
      </c>
      <c r="F47" s="329">
        <f t="shared" si="5"/>
        <v>112</v>
      </c>
      <c r="G47" s="329">
        <f>G10+G19+G21+G22+G30+G33+G34+G37+G38+G40+G44+G45+G46</f>
        <v>32</v>
      </c>
      <c r="H47" s="329">
        <f>H10+H19+H21+H22+H30+H33+H34+H37+H38+H40+H44+H45+H46</f>
        <v>0</v>
      </c>
      <c r="I47" s="329">
        <f>I10+I19+I21+I22+I30+I33+I34+I37+I38+I40+I44+I45+I46</f>
        <v>112</v>
      </c>
      <c r="J47" s="329">
        <f>J10+J19+J21+J22+J30+J33+J34+J37+J38+J40+J44+J45+J46</f>
        <v>128</v>
      </c>
      <c r="K47" s="329">
        <f>K10+K19+K21+K22+K30+K33+K34+K37+K38+K40+K44+K45+K46</f>
        <v>112</v>
      </c>
      <c r="L47" s="329">
        <f t="shared" si="5"/>
        <v>19</v>
      </c>
      <c r="M47" s="329">
        <f t="shared" si="5"/>
        <v>93</v>
      </c>
      <c r="N47" s="329">
        <f t="shared" si="5"/>
        <v>88</v>
      </c>
      <c r="O47" s="329">
        <f t="shared" si="5"/>
        <v>2</v>
      </c>
      <c r="P47" s="329">
        <f t="shared" si="5"/>
        <v>31</v>
      </c>
      <c r="Q47" s="329">
        <f t="shared" si="5"/>
        <v>88</v>
      </c>
      <c r="R47" s="329">
        <f t="shared" si="5"/>
        <v>10</v>
      </c>
      <c r="S47" s="329">
        <f t="shared" si="5"/>
        <v>16</v>
      </c>
      <c r="T47" s="329">
        <f t="shared" si="5"/>
        <v>125</v>
      </c>
      <c r="U47" s="329">
        <f t="shared" si="5"/>
        <v>2</v>
      </c>
      <c r="V47" s="329">
        <f t="shared" si="5"/>
        <v>115</v>
      </c>
      <c r="W47" s="329">
        <f t="shared" si="5"/>
        <v>1</v>
      </c>
      <c r="X47" s="329">
        <f t="shared" si="5"/>
        <v>49</v>
      </c>
      <c r="Y47" s="329">
        <f t="shared" si="5"/>
        <v>43</v>
      </c>
      <c r="Z47" s="329">
        <f t="shared" si="5"/>
        <v>0</v>
      </c>
      <c r="AA47" s="329">
        <f t="shared" si="5"/>
        <v>8</v>
      </c>
      <c r="AB47" s="329">
        <f t="shared" si="5"/>
        <v>56</v>
      </c>
      <c r="AC47" s="329">
        <f t="shared" si="5"/>
        <v>2</v>
      </c>
      <c r="AD47" s="329">
        <f t="shared" si="5"/>
        <v>83</v>
      </c>
    </row>
    <row r="48" spans="1:30" x14ac:dyDescent="0.2">
      <c r="A48" s="116" t="s">
        <v>270</v>
      </c>
      <c r="B48" s="117" t="s">
        <v>271</v>
      </c>
      <c r="C48" s="217">
        <v>2</v>
      </c>
      <c r="D48" s="218">
        <v>5</v>
      </c>
      <c r="E48" s="218"/>
      <c r="F48" s="218">
        <v>5</v>
      </c>
      <c r="G48" s="218"/>
      <c r="H48" s="218"/>
      <c r="I48" s="469">
        <f t="shared" ref="I48:I56" si="6">D48+H48</f>
        <v>5</v>
      </c>
      <c r="J48" s="331">
        <f>I48+C48</f>
        <v>7</v>
      </c>
      <c r="K48" s="331">
        <f>L48+M48</f>
        <v>6</v>
      </c>
      <c r="L48" s="218"/>
      <c r="M48" s="218">
        <v>6</v>
      </c>
      <c r="N48" s="218">
        <v>3</v>
      </c>
      <c r="O48" s="218"/>
      <c r="P48" s="218"/>
      <c r="Q48" s="218">
        <v>3</v>
      </c>
      <c r="R48" s="218"/>
      <c r="S48" s="467">
        <f t="shared" si="3"/>
        <v>1</v>
      </c>
      <c r="T48" s="217">
        <v>11</v>
      </c>
      <c r="U48" s="218"/>
      <c r="V48" s="218"/>
      <c r="W48" s="218"/>
      <c r="X48" s="218"/>
      <c r="Y48" s="218"/>
      <c r="Z48" s="218"/>
      <c r="AA48" s="218"/>
      <c r="AB48" s="218"/>
      <c r="AC48" s="218"/>
      <c r="AD48" s="219"/>
    </row>
    <row r="49" spans="1:30" x14ac:dyDescent="0.2">
      <c r="A49" s="111" t="s">
        <v>272</v>
      </c>
      <c r="B49" s="112" t="s">
        <v>273</v>
      </c>
      <c r="C49" s="210">
        <v>1</v>
      </c>
      <c r="D49" s="209">
        <v>16</v>
      </c>
      <c r="E49" s="209"/>
      <c r="F49" s="209">
        <v>16</v>
      </c>
      <c r="G49" s="209"/>
      <c r="H49" s="209"/>
      <c r="I49" s="330">
        <f t="shared" si="6"/>
        <v>16</v>
      </c>
      <c r="J49" s="331">
        <f t="shared" ref="J49:J56" si="7">I49+C49</f>
        <v>17</v>
      </c>
      <c r="K49" s="331">
        <f t="shared" si="2"/>
        <v>15</v>
      </c>
      <c r="L49" s="209">
        <v>15</v>
      </c>
      <c r="M49" s="209"/>
      <c r="N49" s="209"/>
      <c r="O49" s="209"/>
      <c r="P49" s="209"/>
      <c r="Q49" s="209">
        <v>15</v>
      </c>
      <c r="R49" s="209">
        <v>1</v>
      </c>
      <c r="S49" s="331">
        <f t="shared" si="3"/>
        <v>2</v>
      </c>
      <c r="T49" s="220">
        <v>16</v>
      </c>
      <c r="U49" s="221"/>
      <c r="V49" s="209">
        <v>16</v>
      </c>
      <c r="W49" s="221">
        <v>1</v>
      </c>
      <c r="X49" s="226" t="s">
        <v>22</v>
      </c>
      <c r="Y49" s="226" t="s">
        <v>22</v>
      </c>
      <c r="Z49" s="226" t="s">
        <v>22</v>
      </c>
      <c r="AA49" s="209">
        <v>14</v>
      </c>
      <c r="AB49" s="226" t="s">
        <v>22</v>
      </c>
      <c r="AC49" s="209">
        <v>2</v>
      </c>
      <c r="AD49" s="214"/>
    </row>
    <row r="50" spans="1:30" x14ac:dyDescent="0.2">
      <c r="A50" s="111" t="s">
        <v>274</v>
      </c>
      <c r="B50" s="112" t="s">
        <v>275</v>
      </c>
      <c r="C50" s="210"/>
      <c r="D50" s="209"/>
      <c r="E50" s="209"/>
      <c r="F50" s="209"/>
      <c r="G50" s="209"/>
      <c r="H50" s="209"/>
      <c r="I50" s="330">
        <f t="shared" si="6"/>
        <v>0</v>
      </c>
      <c r="J50" s="331">
        <f t="shared" si="7"/>
        <v>0</v>
      </c>
      <c r="K50" s="331">
        <f t="shared" si="2"/>
        <v>0</v>
      </c>
      <c r="L50" s="209"/>
      <c r="M50" s="209"/>
      <c r="N50" s="209"/>
      <c r="O50" s="209"/>
      <c r="P50" s="209"/>
      <c r="Q50" s="209"/>
      <c r="R50" s="209"/>
      <c r="S50" s="467">
        <f t="shared" si="3"/>
        <v>0</v>
      </c>
      <c r="T50" s="118"/>
      <c r="U50" s="119"/>
      <c r="V50" s="109"/>
      <c r="W50" s="119"/>
      <c r="X50" s="120" t="s">
        <v>22</v>
      </c>
      <c r="Y50" s="120" t="s">
        <v>22</v>
      </c>
      <c r="Z50" s="120" t="s">
        <v>22</v>
      </c>
      <c r="AA50" s="109"/>
      <c r="AB50" s="120" t="s">
        <v>22</v>
      </c>
      <c r="AC50" s="109"/>
      <c r="AD50" s="110"/>
    </row>
    <row r="51" spans="1:30" x14ac:dyDescent="0.2">
      <c r="A51" s="111" t="s">
        <v>276</v>
      </c>
      <c r="B51" s="112" t="s">
        <v>277</v>
      </c>
      <c r="C51" s="210"/>
      <c r="D51" s="209"/>
      <c r="E51" s="209"/>
      <c r="F51" s="209"/>
      <c r="G51" s="209"/>
      <c r="H51" s="209"/>
      <c r="I51" s="330">
        <f t="shared" si="6"/>
        <v>0</v>
      </c>
      <c r="J51" s="331">
        <f t="shared" si="7"/>
        <v>0</v>
      </c>
      <c r="K51" s="331">
        <f t="shared" si="2"/>
        <v>0</v>
      </c>
      <c r="L51" s="209"/>
      <c r="M51" s="209"/>
      <c r="N51" s="209"/>
      <c r="O51" s="209"/>
      <c r="P51" s="209"/>
      <c r="Q51" s="209"/>
      <c r="R51" s="209"/>
      <c r="S51" s="467">
        <f t="shared" si="3"/>
        <v>0</v>
      </c>
      <c r="T51" s="121" t="s">
        <v>22</v>
      </c>
      <c r="U51" s="120" t="s">
        <v>22</v>
      </c>
      <c r="V51" s="120" t="s">
        <v>22</v>
      </c>
      <c r="W51" s="120" t="s">
        <v>22</v>
      </c>
      <c r="X51" s="120" t="s">
        <v>22</v>
      </c>
      <c r="Y51" s="120" t="s">
        <v>22</v>
      </c>
      <c r="Z51" s="120" t="s">
        <v>22</v>
      </c>
      <c r="AA51" s="120" t="s">
        <v>22</v>
      </c>
      <c r="AB51" s="120" t="s">
        <v>22</v>
      </c>
      <c r="AC51" s="120" t="s">
        <v>22</v>
      </c>
      <c r="AD51" s="110"/>
    </row>
    <row r="52" spans="1:30" x14ac:dyDescent="0.2">
      <c r="A52" s="111" t="s">
        <v>278</v>
      </c>
      <c r="B52" s="112" t="s">
        <v>279</v>
      </c>
      <c r="C52" s="210"/>
      <c r="D52" s="209">
        <v>2</v>
      </c>
      <c r="E52" s="209"/>
      <c r="F52" s="209">
        <v>2</v>
      </c>
      <c r="G52" s="209"/>
      <c r="H52" s="209"/>
      <c r="I52" s="330">
        <f t="shared" si="6"/>
        <v>2</v>
      </c>
      <c r="J52" s="331">
        <f t="shared" si="7"/>
        <v>2</v>
      </c>
      <c r="K52" s="331">
        <f t="shared" si="2"/>
        <v>2</v>
      </c>
      <c r="L52" s="209">
        <v>2</v>
      </c>
      <c r="M52" s="209"/>
      <c r="N52" s="209"/>
      <c r="O52" s="209"/>
      <c r="P52" s="209"/>
      <c r="Q52" s="209">
        <v>2</v>
      </c>
      <c r="R52" s="209"/>
      <c r="S52" s="467">
        <f t="shared" si="3"/>
        <v>0</v>
      </c>
      <c r="T52" s="121" t="s">
        <v>22</v>
      </c>
      <c r="U52" s="120" t="s">
        <v>22</v>
      </c>
      <c r="V52" s="120" t="s">
        <v>22</v>
      </c>
      <c r="W52" s="120" t="s">
        <v>22</v>
      </c>
      <c r="X52" s="120" t="s">
        <v>22</v>
      </c>
      <c r="Y52" s="120" t="s">
        <v>22</v>
      </c>
      <c r="Z52" s="120" t="s">
        <v>22</v>
      </c>
      <c r="AA52" s="120" t="s">
        <v>22</v>
      </c>
      <c r="AB52" s="120" t="s">
        <v>22</v>
      </c>
      <c r="AC52" s="120" t="s">
        <v>22</v>
      </c>
      <c r="AD52" s="110"/>
    </row>
    <row r="53" spans="1:30" x14ac:dyDescent="0.2">
      <c r="A53" s="111" t="s">
        <v>280</v>
      </c>
      <c r="B53" s="112" t="s">
        <v>281</v>
      </c>
      <c r="C53" s="210">
        <v>1</v>
      </c>
      <c r="D53" s="209">
        <v>3</v>
      </c>
      <c r="E53" s="209"/>
      <c r="F53" s="209">
        <v>3</v>
      </c>
      <c r="G53" s="209"/>
      <c r="H53" s="209"/>
      <c r="I53" s="330">
        <f t="shared" si="6"/>
        <v>3</v>
      </c>
      <c r="J53" s="331">
        <f t="shared" si="7"/>
        <v>4</v>
      </c>
      <c r="K53" s="331">
        <f t="shared" si="2"/>
        <v>4</v>
      </c>
      <c r="L53" s="209">
        <v>3</v>
      </c>
      <c r="M53" s="209">
        <v>1</v>
      </c>
      <c r="N53" s="209"/>
      <c r="O53" s="209"/>
      <c r="P53" s="209"/>
      <c r="Q53" s="209">
        <v>4</v>
      </c>
      <c r="R53" s="209">
        <v>1</v>
      </c>
      <c r="S53" s="467">
        <f t="shared" si="3"/>
        <v>0</v>
      </c>
      <c r="T53" s="121" t="s">
        <v>22</v>
      </c>
      <c r="U53" s="120" t="s">
        <v>22</v>
      </c>
      <c r="V53" s="120" t="s">
        <v>22</v>
      </c>
      <c r="W53" s="120" t="s">
        <v>22</v>
      </c>
      <c r="X53" s="120" t="s">
        <v>22</v>
      </c>
      <c r="Y53" s="120" t="s">
        <v>22</v>
      </c>
      <c r="Z53" s="120" t="s">
        <v>22</v>
      </c>
      <c r="AA53" s="120" t="s">
        <v>22</v>
      </c>
      <c r="AB53" s="120" t="s">
        <v>22</v>
      </c>
      <c r="AC53" s="120" t="s">
        <v>22</v>
      </c>
      <c r="AD53" s="110"/>
    </row>
    <row r="54" spans="1:30" x14ac:dyDescent="0.2">
      <c r="A54" s="111" t="s">
        <v>513</v>
      </c>
      <c r="B54" s="112" t="s">
        <v>282</v>
      </c>
      <c r="C54" s="210"/>
      <c r="D54" s="209">
        <v>20</v>
      </c>
      <c r="E54" s="209"/>
      <c r="F54" s="209">
        <v>20</v>
      </c>
      <c r="G54" s="209"/>
      <c r="H54" s="209"/>
      <c r="I54" s="330">
        <f t="shared" si="6"/>
        <v>20</v>
      </c>
      <c r="J54" s="331">
        <f t="shared" si="7"/>
        <v>20</v>
      </c>
      <c r="K54" s="331">
        <f>L54+M54</f>
        <v>19</v>
      </c>
      <c r="L54" s="209">
        <v>17</v>
      </c>
      <c r="M54" s="209">
        <v>2</v>
      </c>
      <c r="N54" s="209"/>
      <c r="O54" s="209"/>
      <c r="P54" s="209"/>
      <c r="Q54" s="209">
        <v>19</v>
      </c>
      <c r="R54" s="209">
        <v>1</v>
      </c>
      <c r="S54" s="467">
        <f t="shared" si="3"/>
        <v>1</v>
      </c>
      <c r="T54" s="121" t="s">
        <v>22</v>
      </c>
      <c r="U54" s="120" t="s">
        <v>22</v>
      </c>
      <c r="V54" s="120" t="s">
        <v>22</v>
      </c>
      <c r="W54" s="120" t="s">
        <v>22</v>
      </c>
      <c r="X54" s="120" t="s">
        <v>22</v>
      </c>
      <c r="Y54" s="120" t="s">
        <v>22</v>
      </c>
      <c r="Z54" s="120" t="s">
        <v>22</v>
      </c>
      <c r="AA54" s="120" t="s">
        <v>22</v>
      </c>
      <c r="AB54" s="120" t="s">
        <v>22</v>
      </c>
      <c r="AC54" s="120" t="s">
        <v>22</v>
      </c>
      <c r="AD54" s="110"/>
    </row>
    <row r="55" spans="1:30" x14ac:dyDescent="0.2">
      <c r="A55" s="111" t="s">
        <v>283</v>
      </c>
      <c r="B55" s="112" t="s">
        <v>284</v>
      </c>
      <c r="C55" s="210">
        <v>1</v>
      </c>
      <c r="D55" s="209">
        <v>20</v>
      </c>
      <c r="E55" s="209"/>
      <c r="F55" s="209">
        <v>20</v>
      </c>
      <c r="G55" s="209"/>
      <c r="H55" s="209"/>
      <c r="I55" s="330">
        <f t="shared" si="6"/>
        <v>20</v>
      </c>
      <c r="J55" s="331">
        <f t="shared" si="7"/>
        <v>21</v>
      </c>
      <c r="K55" s="331">
        <f t="shared" si="2"/>
        <v>21</v>
      </c>
      <c r="L55" s="209">
        <v>20</v>
      </c>
      <c r="M55" s="209">
        <v>1</v>
      </c>
      <c r="N55" s="209"/>
      <c r="O55" s="209"/>
      <c r="P55" s="209"/>
      <c r="Q55" s="209">
        <v>21</v>
      </c>
      <c r="R55" s="209">
        <v>4</v>
      </c>
      <c r="S55" s="467">
        <f t="shared" si="3"/>
        <v>0</v>
      </c>
      <c r="T55" s="121" t="s">
        <v>22</v>
      </c>
      <c r="U55" s="120" t="s">
        <v>22</v>
      </c>
      <c r="V55" s="120" t="s">
        <v>22</v>
      </c>
      <c r="W55" s="120" t="s">
        <v>22</v>
      </c>
      <c r="X55" s="120" t="s">
        <v>22</v>
      </c>
      <c r="Y55" s="120" t="s">
        <v>22</v>
      </c>
      <c r="Z55" s="120" t="s">
        <v>22</v>
      </c>
      <c r="AA55" s="120" t="s">
        <v>22</v>
      </c>
      <c r="AB55" s="120" t="s">
        <v>22</v>
      </c>
      <c r="AC55" s="120" t="s">
        <v>22</v>
      </c>
      <c r="AD55" s="110"/>
    </row>
    <row r="56" spans="1:30" ht="13.5" thickBot="1" x14ac:dyDescent="0.25">
      <c r="A56" s="122" t="s">
        <v>531</v>
      </c>
      <c r="B56" s="123" t="s">
        <v>285</v>
      </c>
      <c r="C56" s="211"/>
      <c r="D56" s="212">
        <v>5</v>
      </c>
      <c r="E56" s="212"/>
      <c r="F56" s="212">
        <v>5</v>
      </c>
      <c r="G56" s="212"/>
      <c r="H56" s="212"/>
      <c r="I56" s="468">
        <f t="shared" si="6"/>
        <v>5</v>
      </c>
      <c r="J56" s="338">
        <f t="shared" si="7"/>
        <v>5</v>
      </c>
      <c r="K56" s="338">
        <f t="shared" si="2"/>
        <v>5</v>
      </c>
      <c r="L56" s="212">
        <v>5</v>
      </c>
      <c r="M56" s="212"/>
      <c r="N56" s="212"/>
      <c r="O56" s="212"/>
      <c r="P56" s="212"/>
      <c r="Q56" s="212">
        <v>5</v>
      </c>
      <c r="R56" s="212"/>
      <c r="S56" s="467">
        <f t="shared" si="3"/>
        <v>0</v>
      </c>
      <c r="T56" s="277"/>
      <c r="U56" s="278"/>
      <c r="V56" s="278"/>
      <c r="W56" s="278"/>
      <c r="X56" s="278"/>
      <c r="Y56" s="278"/>
      <c r="Z56" s="278"/>
      <c r="AA56" s="278"/>
      <c r="AB56" s="278"/>
      <c r="AC56" s="278"/>
      <c r="AD56" s="276"/>
    </row>
    <row r="57" spans="1:30" ht="13.5" thickBot="1" x14ac:dyDescent="0.25">
      <c r="A57" s="649" t="s">
        <v>567</v>
      </c>
      <c r="B57" s="650"/>
      <c r="C57" s="329">
        <f>SUM(C50:C56)</f>
        <v>2</v>
      </c>
      <c r="D57" s="329">
        <f t="shared" ref="D57:AD57" si="8">SUM(D50:D56)</f>
        <v>50</v>
      </c>
      <c r="E57" s="470">
        <f t="shared" si="8"/>
        <v>0</v>
      </c>
      <c r="F57" s="470">
        <f t="shared" si="8"/>
        <v>50</v>
      </c>
      <c r="G57" s="470">
        <f t="shared" si="8"/>
        <v>0</v>
      </c>
      <c r="H57" s="470">
        <f t="shared" si="8"/>
        <v>0</v>
      </c>
      <c r="I57" s="329">
        <f>SUM(I50:I56)</f>
        <v>50</v>
      </c>
      <c r="J57" s="329">
        <f>SUM(J50:J56)</f>
        <v>52</v>
      </c>
      <c r="K57" s="329">
        <f t="shared" si="8"/>
        <v>51</v>
      </c>
      <c r="L57" s="470">
        <f t="shared" si="8"/>
        <v>47</v>
      </c>
      <c r="M57" s="470">
        <f t="shared" si="8"/>
        <v>4</v>
      </c>
      <c r="N57" s="470">
        <f t="shared" si="8"/>
        <v>0</v>
      </c>
      <c r="O57" s="470">
        <f t="shared" si="8"/>
        <v>0</v>
      </c>
      <c r="P57" s="470">
        <f t="shared" si="8"/>
        <v>0</v>
      </c>
      <c r="Q57" s="470">
        <f t="shared" si="8"/>
        <v>51</v>
      </c>
      <c r="R57" s="470">
        <f t="shared" si="8"/>
        <v>6</v>
      </c>
      <c r="S57" s="329">
        <f t="shared" si="8"/>
        <v>1</v>
      </c>
      <c r="T57" s="471">
        <f t="shared" si="8"/>
        <v>0</v>
      </c>
      <c r="U57" s="472">
        <f t="shared" si="8"/>
        <v>0</v>
      </c>
      <c r="V57" s="472">
        <f t="shared" si="8"/>
        <v>0</v>
      </c>
      <c r="W57" s="472">
        <f t="shared" si="8"/>
        <v>0</v>
      </c>
      <c r="X57" s="472">
        <f t="shared" si="8"/>
        <v>0</v>
      </c>
      <c r="Y57" s="472">
        <f t="shared" si="8"/>
        <v>0</v>
      </c>
      <c r="Z57" s="472">
        <f t="shared" si="8"/>
        <v>0</v>
      </c>
      <c r="AA57" s="472">
        <f t="shared" si="8"/>
        <v>0</v>
      </c>
      <c r="AB57" s="472">
        <f t="shared" si="8"/>
        <v>0</v>
      </c>
      <c r="AC57" s="472">
        <f t="shared" si="8"/>
        <v>0</v>
      </c>
      <c r="AD57" s="473">
        <f t="shared" si="8"/>
        <v>0</v>
      </c>
    </row>
    <row r="58" spans="1:30" x14ac:dyDescent="0.2">
      <c r="A58" s="124"/>
      <c r="B58" s="125"/>
      <c r="C58" s="474"/>
      <c r="D58" s="474"/>
      <c r="E58" s="474"/>
      <c r="F58" s="474"/>
      <c r="I58" s="475"/>
      <c r="J58" s="474"/>
      <c r="K58" s="474"/>
      <c r="L58" s="474"/>
      <c r="M58" s="474"/>
      <c r="N58" s="474"/>
      <c r="O58" s="474"/>
      <c r="P58" s="474"/>
      <c r="Q58" s="474"/>
      <c r="R58" s="476"/>
      <c r="S58" s="476"/>
      <c r="T58" s="476"/>
      <c r="U58" s="476"/>
      <c r="V58" s="476"/>
      <c r="W58" s="476"/>
      <c r="X58" s="476"/>
      <c r="Y58" s="476"/>
      <c r="Z58" s="476"/>
      <c r="AA58" s="476" t="s">
        <v>286</v>
      </c>
      <c r="AB58" s="476"/>
    </row>
    <row r="59" spans="1:30" x14ac:dyDescent="0.2">
      <c r="A59" s="126" t="s">
        <v>157</v>
      </c>
      <c r="B59" s="127"/>
      <c r="C59" s="474"/>
      <c r="D59" s="474"/>
      <c r="E59" s="474"/>
      <c r="F59" s="474"/>
      <c r="G59" s="474"/>
      <c r="H59" s="474"/>
      <c r="I59" s="474"/>
      <c r="J59" s="474"/>
      <c r="K59" s="474"/>
      <c r="L59" s="474"/>
      <c r="M59" s="474"/>
      <c r="N59" s="108"/>
      <c r="O59" s="108"/>
      <c r="P59" s="474"/>
      <c r="Q59" s="476"/>
      <c r="R59" s="476"/>
      <c r="S59" s="476"/>
      <c r="T59" s="476"/>
      <c r="U59" s="476"/>
      <c r="V59" s="476"/>
      <c r="W59" s="476"/>
      <c r="X59" s="476"/>
      <c r="Y59" s="476"/>
      <c r="Z59" s="476"/>
      <c r="AA59" s="476"/>
    </row>
    <row r="60" spans="1:30" x14ac:dyDescent="0.2">
      <c r="A60" s="661"/>
      <c r="B60" s="663" t="s">
        <v>81</v>
      </c>
      <c r="C60" s="665" t="s">
        <v>287</v>
      </c>
      <c r="D60" s="665" t="s">
        <v>288</v>
      </c>
      <c r="E60" s="667" t="s">
        <v>289</v>
      </c>
      <c r="F60" s="670" t="s">
        <v>0</v>
      </c>
      <c r="G60" s="671"/>
      <c r="H60" s="671"/>
      <c r="I60" s="671"/>
      <c r="J60" s="671"/>
      <c r="K60" s="687" t="s">
        <v>290</v>
      </c>
      <c r="L60" s="108"/>
      <c r="M60" s="474"/>
      <c r="N60" s="474"/>
      <c r="O60" s="474"/>
      <c r="P60" s="474"/>
      <c r="Q60" s="476"/>
      <c r="R60" s="476"/>
      <c r="S60" s="476"/>
      <c r="T60" s="476"/>
      <c r="U60" s="476"/>
      <c r="V60" s="476"/>
      <c r="W60" s="476"/>
      <c r="X60" s="476"/>
      <c r="Y60" s="476"/>
      <c r="Z60" s="476"/>
      <c r="AA60" s="476"/>
    </row>
    <row r="61" spans="1:30" ht="67.5" customHeight="1" x14ac:dyDescent="0.2">
      <c r="A61" s="662"/>
      <c r="B61" s="664"/>
      <c r="C61" s="666"/>
      <c r="D61" s="666"/>
      <c r="E61" s="668"/>
      <c r="F61" s="523" t="s">
        <v>189</v>
      </c>
      <c r="G61" s="522" t="s">
        <v>291</v>
      </c>
      <c r="H61" s="522" t="s">
        <v>292</v>
      </c>
      <c r="I61" s="522" t="s">
        <v>293</v>
      </c>
      <c r="J61" s="522" t="s">
        <v>294</v>
      </c>
      <c r="K61" s="688"/>
      <c r="L61" s="474"/>
      <c r="M61" s="474"/>
      <c r="N61" s="474"/>
      <c r="O61" s="474"/>
      <c r="P61" s="474"/>
      <c r="Q61" s="476"/>
      <c r="R61" s="476"/>
      <c r="S61" s="476"/>
      <c r="T61" s="476"/>
      <c r="U61" s="476"/>
      <c r="V61" s="476"/>
      <c r="W61" s="476"/>
      <c r="X61" s="476"/>
      <c r="Y61" s="476"/>
      <c r="Z61" s="476"/>
      <c r="AA61" s="476"/>
    </row>
    <row r="62" spans="1:30" x14ac:dyDescent="0.2">
      <c r="A62" s="494" t="s">
        <v>49</v>
      </c>
      <c r="B62" s="494" t="s">
        <v>50</v>
      </c>
      <c r="C62" s="495">
        <v>1</v>
      </c>
      <c r="D62" s="495">
        <v>2</v>
      </c>
      <c r="E62" s="495">
        <v>3</v>
      </c>
      <c r="F62" s="495">
        <v>4</v>
      </c>
      <c r="G62" s="495">
        <v>5</v>
      </c>
      <c r="H62" s="495">
        <v>6</v>
      </c>
      <c r="I62" s="495">
        <v>7</v>
      </c>
      <c r="J62" s="495">
        <v>8</v>
      </c>
      <c r="K62" s="495">
        <v>9</v>
      </c>
      <c r="L62" s="474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</row>
    <row r="63" spans="1:30" x14ac:dyDescent="0.2">
      <c r="A63" s="131" t="s">
        <v>295</v>
      </c>
      <c r="B63" s="132" t="s">
        <v>296</v>
      </c>
      <c r="C63" s="109">
        <v>15</v>
      </c>
      <c r="D63" s="109">
        <v>47</v>
      </c>
      <c r="E63" s="331">
        <f t="shared" ref="E63:E78" si="9">C63+D63</f>
        <v>62</v>
      </c>
      <c r="F63" s="331">
        <f>G63+H63+I63+J63</f>
        <v>54</v>
      </c>
      <c r="G63" s="109">
        <v>20</v>
      </c>
      <c r="H63" s="109">
        <v>5</v>
      </c>
      <c r="I63" s="109">
        <v>23</v>
      </c>
      <c r="J63" s="109">
        <v>6</v>
      </c>
      <c r="K63" s="331">
        <f>E63-F63</f>
        <v>8</v>
      </c>
      <c r="L63" s="138"/>
      <c r="M63" s="477"/>
      <c r="N63" s="477"/>
      <c r="O63" s="477"/>
      <c r="P63" s="477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</row>
    <row r="64" spans="1:30" x14ac:dyDescent="0.2">
      <c r="A64" s="134" t="s">
        <v>297</v>
      </c>
      <c r="B64" s="135" t="s">
        <v>298</v>
      </c>
      <c r="C64" s="109"/>
      <c r="D64" s="109">
        <v>3</v>
      </c>
      <c r="E64" s="331">
        <f t="shared" si="9"/>
        <v>3</v>
      </c>
      <c r="F64" s="331">
        <f t="shared" ref="F64:F78" si="10">G64+H64+I64+J64</f>
        <v>3</v>
      </c>
      <c r="G64" s="109"/>
      <c r="H64" s="109">
        <v>1</v>
      </c>
      <c r="I64" s="109"/>
      <c r="J64" s="109">
        <v>2</v>
      </c>
      <c r="K64" s="478">
        <f t="shared" ref="K64:K78" si="11">E64-F64</f>
        <v>0</v>
      </c>
      <c r="L64" s="138"/>
      <c r="M64" s="475"/>
      <c r="N64" s="475"/>
      <c r="O64" s="475"/>
      <c r="P64" s="475"/>
      <c r="Q64" s="476"/>
      <c r="R64" s="476"/>
      <c r="S64" s="476"/>
      <c r="T64" s="476"/>
      <c r="U64" s="476"/>
      <c r="V64" s="476"/>
      <c r="W64" s="476"/>
      <c r="X64" s="476"/>
      <c r="Y64" s="476"/>
      <c r="Z64" s="476"/>
      <c r="AA64" s="476"/>
    </row>
    <row r="65" spans="1:28" x14ac:dyDescent="0.2">
      <c r="A65" s="134" t="s">
        <v>299</v>
      </c>
      <c r="B65" s="132" t="s">
        <v>300</v>
      </c>
      <c r="C65" s="109"/>
      <c r="D65" s="109"/>
      <c r="E65" s="331">
        <f t="shared" si="9"/>
        <v>0</v>
      </c>
      <c r="F65" s="331">
        <f t="shared" si="10"/>
        <v>0</v>
      </c>
      <c r="G65" s="109"/>
      <c r="H65" s="109"/>
      <c r="I65" s="109"/>
      <c r="J65" s="109"/>
      <c r="K65" s="478">
        <f t="shared" si="11"/>
        <v>0</v>
      </c>
      <c r="L65" s="138"/>
      <c r="M65" s="477"/>
      <c r="N65" s="477"/>
      <c r="O65" s="477"/>
      <c r="P65" s="477"/>
      <c r="Q65" s="479"/>
      <c r="R65" s="479"/>
      <c r="S65" s="479"/>
      <c r="T65" s="479"/>
      <c r="U65" s="479"/>
      <c r="V65" s="479"/>
      <c r="W65" s="479"/>
      <c r="X65" s="479"/>
      <c r="Y65" s="479"/>
      <c r="Z65" s="479"/>
      <c r="AA65" s="479"/>
    </row>
    <row r="66" spans="1:28" x14ac:dyDescent="0.2">
      <c r="A66" s="134" t="s">
        <v>301</v>
      </c>
      <c r="B66" s="132" t="s">
        <v>302</v>
      </c>
      <c r="C66" s="109">
        <v>7</v>
      </c>
      <c r="D66" s="109">
        <v>18</v>
      </c>
      <c r="E66" s="331">
        <f t="shared" si="9"/>
        <v>25</v>
      </c>
      <c r="F66" s="331">
        <f t="shared" si="10"/>
        <v>23</v>
      </c>
      <c r="G66" s="109">
        <v>7</v>
      </c>
      <c r="H66" s="109">
        <v>2</v>
      </c>
      <c r="I66" s="109">
        <v>12</v>
      </c>
      <c r="J66" s="109">
        <v>2</v>
      </c>
      <c r="K66" s="478">
        <f t="shared" si="11"/>
        <v>2</v>
      </c>
      <c r="L66" s="138"/>
      <c r="M66" s="477"/>
      <c r="N66" s="477"/>
      <c r="O66" s="477"/>
      <c r="P66" s="477"/>
      <c r="Q66" s="479"/>
      <c r="R66" s="479"/>
      <c r="S66" s="479"/>
      <c r="T66" s="479"/>
      <c r="U66" s="479"/>
      <c r="V66" s="479"/>
      <c r="W66" s="479"/>
      <c r="X66" s="479"/>
      <c r="Y66" s="479"/>
      <c r="Z66" s="479"/>
      <c r="AA66" s="479"/>
    </row>
    <row r="67" spans="1:28" x14ac:dyDescent="0.2">
      <c r="A67" s="134" t="s">
        <v>303</v>
      </c>
      <c r="B67" s="132" t="s">
        <v>304</v>
      </c>
      <c r="C67" s="109"/>
      <c r="D67" s="109"/>
      <c r="E67" s="331">
        <f t="shared" si="9"/>
        <v>0</v>
      </c>
      <c r="F67" s="331">
        <f t="shared" si="10"/>
        <v>0</v>
      </c>
      <c r="G67" s="109"/>
      <c r="H67" s="109"/>
      <c r="I67" s="109"/>
      <c r="J67" s="109"/>
      <c r="K67" s="478">
        <f t="shared" si="11"/>
        <v>0</v>
      </c>
      <c r="L67" s="138"/>
      <c r="M67" s="477"/>
      <c r="N67" s="477"/>
      <c r="O67" s="477"/>
      <c r="P67" s="477"/>
      <c r="Q67" s="479"/>
      <c r="R67" s="479"/>
      <c r="S67" s="479"/>
      <c r="T67" s="479"/>
      <c r="U67" s="479"/>
      <c r="V67" s="479"/>
      <c r="W67" s="479"/>
      <c r="X67" s="479"/>
      <c r="Y67" s="479"/>
      <c r="Z67" s="479"/>
      <c r="AA67" s="479"/>
    </row>
    <row r="68" spans="1:28" x14ac:dyDescent="0.2">
      <c r="A68" s="134" t="s">
        <v>515</v>
      </c>
      <c r="B68" s="132" t="s">
        <v>305</v>
      </c>
      <c r="C68" s="109"/>
      <c r="D68" s="109"/>
      <c r="E68" s="331">
        <f t="shared" si="9"/>
        <v>0</v>
      </c>
      <c r="F68" s="331">
        <f t="shared" si="10"/>
        <v>0</v>
      </c>
      <c r="G68" s="109"/>
      <c r="H68" s="109"/>
      <c r="I68" s="109"/>
      <c r="J68" s="109"/>
      <c r="K68" s="478">
        <f t="shared" si="11"/>
        <v>0</v>
      </c>
      <c r="L68" s="138"/>
      <c r="M68" s="477"/>
      <c r="N68" s="477"/>
      <c r="O68" s="477"/>
      <c r="P68" s="477"/>
      <c r="Q68" s="479"/>
      <c r="R68" s="479"/>
      <c r="S68" s="479"/>
      <c r="T68" s="479"/>
      <c r="U68" s="479"/>
      <c r="V68" s="479"/>
      <c r="W68" s="479"/>
      <c r="X68" s="479"/>
      <c r="Y68" s="479"/>
      <c r="Z68" s="479"/>
      <c r="AA68" s="479"/>
    </row>
    <row r="69" spans="1:28" x14ac:dyDescent="0.2">
      <c r="A69" s="134" t="s">
        <v>306</v>
      </c>
      <c r="B69" s="132" t="s">
        <v>307</v>
      </c>
      <c r="C69" s="109"/>
      <c r="D69" s="109"/>
      <c r="E69" s="331">
        <f t="shared" si="9"/>
        <v>0</v>
      </c>
      <c r="F69" s="331">
        <f t="shared" si="10"/>
        <v>0</v>
      </c>
      <c r="G69" s="109"/>
      <c r="H69" s="109"/>
      <c r="I69" s="109"/>
      <c r="J69" s="109"/>
      <c r="K69" s="478">
        <f t="shared" si="11"/>
        <v>0</v>
      </c>
      <c r="L69" s="138"/>
      <c r="M69" s="477"/>
      <c r="N69" s="477"/>
      <c r="O69" s="477"/>
      <c r="P69" s="477"/>
      <c r="Q69" s="479"/>
      <c r="R69" s="479"/>
      <c r="S69" s="479"/>
      <c r="T69" s="479"/>
      <c r="U69" s="479"/>
      <c r="V69" s="479"/>
      <c r="W69" s="479"/>
      <c r="X69" s="479"/>
      <c r="Y69" s="479"/>
      <c r="Z69" s="479"/>
      <c r="AA69" s="479"/>
    </row>
    <row r="70" spans="1:28" x14ac:dyDescent="0.2">
      <c r="A70" s="134" t="s">
        <v>514</v>
      </c>
      <c r="B70" s="132" t="s">
        <v>308</v>
      </c>
      <c r="C70" s="109"/>
      <c r="D70" s="109"/>
      <c r="E70" s="331">
        <f t="shared" si="9"/>
        <v>0</v>
      </c>
      <c r="F70" s="331">
        <f t="shared" si="10"/>
        <v>0</v>
      </c>
      <c r="G70" s="109"/>
      <c r="H70" s="109"/>
      <c r="I70" s="109"/>
      <c r="J70" s="109"/>
      <c r="K70" s="478">
        <f t="shared" si="11"/>
        <v>0</v>
      </c>
      <c r="L70" s="138"/>
      <c r="M70" s="477"/>
      <c r="N70" s="477"/>
      <c r="O70" s="477"/>
      <c r="P70" s="477"/>
      <c r="Q70" s="479"/>
      <c r="R70" s="479"/>
      <c r="S70" s="479"/>
      <c r="T70" s="479"/>
      <c r="U70" s="479"/>
      <c r="V70" s="479"/>
      <c r="W70" s="479"/>
      <c r="X70" s="479"/>
      <c r="Y70" s="479"/>
      <c r="Z70" s="479"/>
      <c r="AA70" s="479"/>
    </row>
    <row r="71" spans="1:28" x14ac:dyDescent="0.2">
      <c r="A71" s="136" t="s">
        <v>309</v>
      </c>
      <c r="B71" s="132" t="s">
        <v>310</v>
      </c>
      <c r="C71" s="109"/>
      <c r="D71" s="109"/>
      <c r="E71" s="331">
        <f t="shared" si="9"/>
        <v>0</v>
      </c>
      <c r="F71" s="331">
        <f t="shared" si="10"/>
        <v>0</v>
      </c>
      <c r="G71" s="109"/>
      <c r="H71" s="109"/>
      <c r="I71" s="109"/>
      <c r="J71" s="109"/>
      <c r="K71" s="478">
        <f t="shared" si="11"/>
        <v>0</v>
      </c>
      <c r="L71" s="138"/>
      <c r="M71" s="477"/>
      <c r="N71" s="477"/>
      <c r="O71" s="477"/>
      <c r="P71" s="477"/>
      <c r="Q71" s="479"/>
      <c r="R71" s="479"/>
      <c r="S71" s="479"/>
      <c r="T71" s="479"/>
      <c r="U71" s="479"/>
      <c r="V71" s="479"/>
      <c r="W71" s="479"/>
      <c r="X71" s="479"/>
      <c r="Y71" s="479"/>
      <c r="Z71" s="479"/>
      <c r="AA71" s="479"/>
    </row>
    <row r="72" spans="1:28" x14ac:dyDescent="0.2">
      <c r="A72" s="136" t="s">
        <v>311</v>
      </c>
      <c r="B72" s="132" t="s">
        <v>312</v>
      </c>
      <c r="C72" s="109"/>
      <c r="D72" s="109"/>
      <c r="E72" s="331">
        <f t="shared" si="9"/>
        <v>0</v>
      </c>
      <c r="F72" s="331">
        <f t="shared" si="10"/>
        <v>0</v>
      </c>
      <c r="G72" s="109"/>
      <c r="H72" s="109"/>
      <c r="I72" s="109"/>
      <c r="J72" s="109"/>
      <c r="K72" s="478">
        <f t="shared" si="11"/>
        <v>0</v>
      </c>
      <c r="L72" s="138"/>
      <c r="M72" s="477"/>
      <c r="N72" s="477"/>
      <c r="O72" s="477"/>
      <c r="P72" s="477"/>
      <c r="Q72" s="479"/>
      <c r="R72" s="479"/>
      <c r="S72" s="479"/>
      <c r="T72" s="479"/>
      <c r="U72" s="479"/>
      <c r="V72" s="479"/>
      <c r="W72" s="479"/>
      <c r="X72" s="479"/>
      <c r="Y72" s="479"/>
      <c r="Z72" s="479"/>
      <c r="AA72" s="479"/>
    </row>
    <row r="73" spans="1:28" x14ac:dyDescent="0.2">
      <c r="A73" s="134" t="s">
        <v>313</v>
      </c>
      <c r="B73" s="132" t="s">
        <v>314</v>
      </c>
      <c r="C73" s="109"/>
      <c r="D73" s="109"/>
      <c r="E73" s="331">
        <f t="shared" si="9"/>
        <v>0</v>
      </c>
      <c r="F73" s="331">
        <f t="shared" si="10"/>
        <v>0</v>
      </c>
      <c r="G73" s="109"/>
      <c r="H73" s="109"/>
      <c r="I73" s="109"/>
      <c r="J73" s="109"/>
      <c r="K73" s="478">
        <f t="shared" si="11"/>
        <v>0</v>
      </c>
      <c r="L73" s="138"/>
      <c r="M73" s="477"/>
      <c r="N73" s="477"/>
      <c r="O73" s="477"/>
      <c r="P73" s="477"/>
      <c r="Q73" s="479"/>
      <c r="R73" s="479"/>
      <c r="S73" s="479"/>
      <c r="T73" s="479"/>
      <c r="U73" s="479"/>
      <c r="V73" s="479"/>
      <c r="W73" s="479"/>
      <c r="X73" s="479"/>
      <c r="Y73" s="479"/>
      <c r="Z73" s="479"/>
      <c r="AA73" s="479"/>
    </row>
    <row r="74" spans="1:28" x14ac:dyDescent="0.2">
      <c r="A74" s="134" t="s">
        <v>315</v>
      </c>
      <c r="B74" s="132" t="s">
        <v>316</v>
      </c>
      <c r="C74" s="109"/>
      <c r="D74" s="109"/>
      <c r="E74" s="331">
        <f t="shared" si="9"/>
        <v>0</v>
      </c>
      <c r="F74" s="331">
        <f t="shared" si="10"/>
        <v>0</v>
      </c>
      <c r="G74" s="109"/>
      <c r="H74" s="109"/>
      <c r="I74" s="109"/>
      <c r="J74" s="109"/>
      <c r="K74" s="478">
        <f t="shared" si="11"/>
        <v>0</v>
      </c>
      <c r="L74" s="138"/>
      <c r="M74" s="477"/>
      <c r="N74" s="477"/>
      <c r="O74" s="477"/>
      <c r="P74" s="477"/>
      <c r="Q74" s="479"/>
      <c r="R74" s="479"/>
      <c r="S74" s="479"/>
      <c r="T74" s="479"/>
      <c r="U74" s="479"/>
      <c r="V74" s="479"/>
      <c r="W74" s="479"/>
      <c r="X74" s="479"/>
      <c r="Y74" s="479"/>
      <c r="Z74" s="479"/>
      <c r="AA74" s="479"/>
    </row>
    <row r="75" spans="1:28" x14ac:dyDescent="0.2">
      <c r="A75" s="134" t="s">
        <v>317</v>
      </c>
      <c r="B75" s="132" t="s">
        <v>318</v>
      </c>
      <c r="C75" s="109"/>
      <c r="D75" s="109"/>
      <c r="E75" s="331">
        <f t="shared" si="9"/>
        <v>0</v>
      </c>
      <c r="F75" s="331">
        <f t="shared" si="10"/>
        <v>0</v>
      </c>
      <c r="G75" s="109"/>
      <c r="H75" s="109"/>
      <c r="I75" s="109"/>
      <c r="J75" s="109"/>
      <c r="K75" s="478">
        <f t="shared" si="11"/>
        <v>0</v>
      </c>
      <c r="L75" s="138"/>
      <c r="M75" s="477"/>
      <c r="N75" s="477"/>
      <c r="O75" s="477"/>
      <c r="P75" s="477"/>
      <c r="Q75" s="479"/>
      <c r="R75" s="479"/>
      <c r="S75" s="479"/>
      <c r="T75" s="479"/>
      <c r="U75" s="479"/>
      <c r="V75" s="479"/>
      <c r="W75" s="479"/>
      <c r="X75" s="479"/>
      <c r="Y75" s="479"/>
      <c r="Z75" s="479"/>
      <c r="AA75" s="479"/>
    </row>
    <row r="76" spans="1:28" x14ac:dyDescent="0.2">
      <c r="A76" s="134" t="s">
        <v>319</v>
      </c>
      <c r="B76" s="132" t="s">
        <v>320</v>
      </c>
      <c r="C76" s="109"/>
      <c r="D76" s="109"/>
      <c r="E76" s="331">
        <f t="shared" si="9"/>
        <v>0</v>
      </c>
      <c r="F76" s="331">
        <f t="shared" si="10"/>
        <v>0</v>
      </c>
      <c r="G76" s="109"/>
      <c r="H76" s="109"/>
      <c r="I76" s="109"/>
      <c r="J76" s="109"/>
      <c r="K76" s="478">
        <f t="shared" si="11"/>
        <v>0</v>
      </c>
      <c r="L76" s="138"/>
      <c r="M76" s="477"/>
      <c r="N76" s="477"/>
      <c r="O76" s="477"/>
      <c r="P76" s="477"/>
      <c r="Q76" s="479"/>
      <c r="R76" s="479"/>
      <c r="S76" s="479"/>
      <c r="T76" s="479"/>
      <c r="U76" s="479"/>
      <c r="V76" s="479"/>
      <c r="W76" s="479"/>
      <c r="X76" s="479"/>
      <c r="Y76" s="479"/>
      <c r="Z76" s="479"/>
      <c r="AA76" s="479"/>
    </row>
    <row r="77" spans="1:28" x14ac:dyDescent="0.2">
      <c r="A77" s="134" t="s">
        <v>321</v>
      </c>
      <c r="B77" s="132" t="s">
        <v>322</v>
      </c>
      <c r="C77" s="109"/>
      <c r="D77" s="109">
        <v>1</v>
      </c>
      <c r="E77" s="331">
        <f t="shared" si="9"/>
        <v>1</v>
      </c>
      <c r="F77" s="331">
        <f t="shared" si="10"/>
        <v>1</v>
      </c>
      <c r="G77" s="109">
        <v>1</v>
      </c>
      <c r="H77" s="109"/>
      <c r="I77" s="109"/>
      <c r="J77" s="109"/>
      <c r="K77" s="478">
        <f>E77-F77</f>
        <v>0</v>
      </c>
      <c r="L77" s="138"/>
      <c r="M77" s="477"/>
      <c r="N77" s="477"/>
      <c r="O77" s="477"/>
      <c r="P77" s="477"/>
      <c r="Q77" s="479"/>
      <c r="R77" s="479"/>
      <c r="S77" s="479"/>
      <c r="T77" s="479"/>
      <c r="U77" s="479"/>
      <c r="V77" s="479"/>
      <c r="W77" s="479"/>
      <c r="X77" s="479"/>
      <c r="Y77" s="479"/>
      <c r="Z77" s="479"/>
      <c r="AA77" s="479"/>
    </row>
    <row r="78" spans="1:28" x14ac:dyDescent="0.2">
      <c r="A78" s="134" t="s">
        <v>516</v>
      </c>
      <c r="B78" s="132" t="s">
        <v>323</v>
      </c>
      <c r="C78" s="109"/>
      <c r="D78" s="109"/>
      <c r="E78" s="331">
        <f t="shared" si="9"/>
        <v>0</v>
      </c>
      <c r="F78" s="331">
        <f t="shared" si="10"/>
        <v>0</v>
      </c>
      <c r="G78" s="109"/>
      <c r="H78" s="109"/>
      <c r="I78" s="109"/>
      <c r="J78" s="109"/>
      <c r="K78" s="478">
        <f t="shared" si="11"/>
        <v>0</v>
      </c>
      <c r="L78" s="138"/>
      <c r="M78" s="477"/>
      <c r="N78" s="477"/>
      <c r="O78" s="477"/>
      <c r="P78" s="477"/>
      <c r="Q78" s="479"/>
      <c r="R78" s="479"/>
      <c r="S78" s="479"/>
      <c r="T78" s="479"/>
      <c r="U78" s="479"/>
      <c r="V78" s="479"/>
      <c r="W78" s="479"/>
      <c r="X78" s="479"/>
      <c r="Y78" s="479"/>
      <c r="Z78" s="479"/>
      <c r="AA78" s="479"/>
    </row>
    <row r="79" spans="1:28" x14ac:dyDescent="0.2">
      <c r="A79" s="124"/>
      <c r="B79" s="137"/>
      <c r="C79" s="138"/>
      <c r="D79" s="138"/>
      <c r="E79" s="138"/>
      <c r="F79" s="108"/>
      <c r="G79" s="108"/>
      <c r="H79" s="138"/>
      <c r="I79" s="138"/>
      <c r="J79" s="138"/>
      <c r="K79" s="138"/>
      <c r="L79" s="138"/>
      <c r="M79" s="138"/>
      <c r="N79" s="477"/>
      <c r="O79" s="477"/>
      <c r="P79" s="477"/>
      <c r="Q79" s="477"/>
      <c r="R79" s="479"/>
      <c r="S79" s="479"/>
      <c r="T79" s="479"/>
      <c r="U79" s="479"/>
      <c r="V79" s="479"/>
      <c r="W79" s="479"/>
      <c r="X79" s="479"/>
      <c r="Y79" s="479"/>
      <c r="Z79" s="479"/>
      <c r="AA79" s="479"/>
      <c r="AB79" s="479"/>
    </row>
    <row r="80" spans="1:28" x14ac:dyDescent="0.2">
      <c r="A80" s="126" t="s">
        <v>324</v>
      </c>
      <c r="B80" s="139"/>
      <c r="C80" s="477"/>
      <c r="D80" s="477"/>
      <c r="E80" s="477"/>
      <c r="F80" s="140"/>
      <c r="G80" s="140"/>
      <c r="H80" s="477"/>
      <c r="I80" s="477"/>
      <c r="J80" s="477"/>
      <c r="K80" s="477"/>
      <c r="L80" s="477"/>
      <c r="M80" s="477"/>
      <c r="N80" s="477"/>
      <c r="O80" s="477"/>
      <c r="P80" s="477"/>
      <c r="Q80" s="477"/>
      <c r="R80" s="479"/>
      <c r="S80" s="479"/>
      <c r="T80" s="479"/>
      <c r="U80" s="479"/>
      <c r="V80" s="479"/>
      <c r="W80" s="479"/>
      <c r="X80" s="479"/>
      <c r="Y80" s="479"/>
      <c r="Z80" s="479"/>
      <c r="AA80" s="479"/>
      <c r="AB80" s="479"/>
    </row>
    <row r="81" spans="1:28" ht="25.5" x14ac:dyDescent="0.2">
      <c r="A81" s="141"/>
      <c r="B81" s="142" t="s">
        <v>325</v>
      </c>
      <c r="C81" s="130" t="s">
        <v>12</v>
      </c>
      <c r="D81" s="477"/>
      <c r="E81" s="477"/>
      <c r="F81" s="477"/>
      <c r="G81" s="477"/>
      <c r="H81" s="477"/>
      <c r="I81" s="477"/>
      <c r="J81" s="477"/>
      <c r="K81" s="477"/>
      <c r="L81" s="477"/>
      <c r="M81" s="477"/>
      <c r="N81" s="477"/>
      <c r="O81" s="477"/>
      <c r="P81" s="477"/>
      <c r="Q81" s="477"/>
      <c r="R81" s="479"/>
      <c r="S81" s="479"/>
      <c r="T81" s="479"/>
      <c r="U81" s="479"/>
      <c r="V81" s="479"/>
      <c r="W81" s="479"/>
      <c r="X81" s="479"/>
      <c r="Y81" s="479"/>
      <c r="Z81" s="479"/>
      <c r="AA81" s="479"/>
      <c r="AB81" s="479"/>
    </row>
    <row r="82" spans="1:28" x14ac:dyDescent="0.2">
      <c r="A82" s="129" t="s">
        <v>49</v>
      </c>
      <c r="B82" s="129" t="s">
        <v>50</v>
      </c>
      <c r="C82" s="143" t="s">
        <v>326</v>
      </c>
      <c r="D82" s="477"/>
      <c r="E82" s="477"/>
      <c r="F82" s="480"/>
      <c r="G82" s="480"/>
      <c r="H82" s="480"/>
      <c r="I82" s="480"/>
      <c r="J82" s="480"/>
      <c r="K82" s="480"/>
      <c r="L82" s="480"/>
      <c r="M82" s="480"/>
      <c r="N82" s="480"/>
      <c r="O82" s="480"/>
      <c r="P82" s="477"/>
      <c r="Q82" s="477"/>
      <c r="R82" s="479"/>
      <c r="S82" s="479"/>
      <c r="T82" s="479"/>
      <c r="U82" s="479"/>
      <c r="V82" s="479"/>
      <c r="W82" s="479"/>
      <c r="X82" s="479"/>
      <c r="Y82" s="479"/>
      <c r="Z82" s="479"/>
      <c r="AA82" s="479"/>
      <c r="AB82" s="479"/>
    </row>
    <row r="83" spans="1:28" x14ac:dyDescent="0.2">
      <c r="A83" s="134" t="s">
        <v>327</v>
      </c>
      <c r="B83" s="132" t="s">
        <v>328</v>
      </c>
      <c r="C83" s="227">
        <v>235</v>
      </c>
      <c r="D83" s="477"/>
      <c r="E83" s="477"/>
      <c r="F83" s="477"/>
      <c r="G83" s="477"/>
      <c r="H83" s="477"/>
      <c r="I83" s="477"/>
      <c r="J83" s="477"/>
      <c r="K83" s="477"/>
      <c r="L83" s="477"/>
      <c r="M83" s="477"/>
      <c r="N83" s="477"/>
      <c r="O83" s="477"/>
      <c r="P83" s="477"/>
      <c r="Q83" s="477"/>
      <c r="R83" s="479"/>
      <c r="S83" s="479"/>
      <c r="T83" s="479"/>
      <c r="U83" s="479"/>
      <c r="V83" s="479"/>
      <c r="W83" s="479"/>
      <c r="X83" s="479"/>
      <c r="Y83" s="479"/>
      <c r="Z83" s="479"/>
      <c r="AA83" s="479"/>
      <c r="AB83" s="479"/>
    </row>
    <row r="84" spans="1:28" x14ac:dyDescent="0.2">
      <c r="A84" s="134" t="s">
        <v>329</v>
      </c>
      <c r="B84" s="132" t="s">
        <v>330</v>
      </c>
      <c r="C84" s="144">
        <v>224</v>
      </c>
      <c r="D84" s="477"/>
      <c r="E84" s="477"/>
      <c r="F84" s="477"/>
      <c r="G84" s="477"/>
      <c r="H84" s="477"/>
      <c r="I84" s="477"/>
      <c r="J84" s="477"/>
      <c r="K84" s="477"/>
      <c r="L84" s="477"/>
      <c r="M84" s="477"/>
      <c r="N84" s="477"/>
      <c r="O84" s="477"/>
      <c r="P84" s="477"/>
      <c r="Q84" s="477"/>
      <c r="R84" s="479"/>
      <c r="S84" s="479"/>
      <c r="T84" s="479"/>
      <c r="U84" s="479"/>
      <c r="V84" s="479"/>
      <c r="W84" s="479"/>
      <c r="X84" s="479"/>
      <c r="Y84" s="479"/>
      <c r="Z84" s="479"/>
      <c r="AA84" s="479"/>
      <c r="AB84" s="479"/>
    </row>
    <row r="85" spans="1:28" x14ac:dyDescent="0.2">
      <c r="A85" s="134" t="s">
        <v>331</v>
      </c>
      <c r="B85" s="132" t="s">
        <v>332</v>
      </c>
      <c r="C85" s="144">
        <v>121</v>
      </c>
      <c r="D85" s="477"/>
      <c r="E85" s="477"/>
      <c r="F85" s="477"/>
      <c r="G85" s="477"/>
      <c r="H85" s="477"/>
      <c r="I85" s="477"/>
      <c r="J85" s="477"/>
      <c r="K85" s="477"/>
      <c r="L85" s="477"/>
      <c r="M85" s="477"/>
      <c r="N85" s="477"/>
      <c r="O85" s="477"/>
      <c r="P85" s="477"/>
      <c r="Q85" s="477"/>
      <c r="R85" s="479"/>
      <c r="S85" s="479"/>
      <c r="T85" s="479"/>
      <c r="U85" s="479"/>
      <c r="V85" s="479"/>
      <c r="W85" s="479"/>
      <c r="X85" s="479"/>
      <c r="Y85" s="479"/>
      <c r="Z85" s="479"/>
      <c r="AA85" s="479"/>
      <c r="AB85" s="479"/>
    </row>
    <row r="86" spans="1:28" x14ac:dyDescent="0.2">
      <c r="A86" s="379" t="s">
        <v>329</v>
      </c>
      <c r="B86" s="132" t="s">
        <v>333</v>
      </c>
      <c r="C86" s="144">
        <v>114</v>
      </c>
      <c r="D86" s="477"/>
      <c r="E86" s="477"/>
      <c r="F86" s="477"/>
      <c r="G86" s="477"/>
      <c r="H86" s="477"/>
      <c r="I86" s="477"/>
      <c r="J86" s="477"/>
      <c r="K86" s="477"/>
      <c r="L86" s="477"/>
      <c r="M86" s="477"/>
      <c r="N86" s="477"/>
      <c r="O86" s="477"/>
      <c r="P86" s="477"/>
      <c r="Q86" s="477"/>
      <c r="R86" s="479"/>
      <c r="S86" s="479"/>
      <c r="T86" s="479"/>
      <c r="U86" s="479"/>
      <c r="V86" s="479"/>
      <c r="W86" s="479"/>
      <c r="X86" s="479"/>
      <c r="Y86" s="479"/>
      <c r="Z86" s="479"/>
      <c r="AA86" s="479"/>
      <c r="AB86" s="479"/>
    </row>
    <row r="87" spans="1:28" x14ac:dyDescent="0.2">
      <c r="A87" s="134" t="s">
        <v>334</v>
      </c>
      <c r="B87" s="132" t="s">
        <v>335</v>
      </c>
      <c r="C87" s="144">
        <v>1</v>
      </c>
      <c r="D87" s="477"/>
      <c r="E87" s="477"/>
      <c r="F87" s="477"/>
      <c r="G87" s="477"/>
      <c r="H87" s="477"/>
      <c r="I87" s="477"/>
      <c r="J87" s="477"/>
      <c r="K87" s="477"/>
      <c r="L87" s="477"/>
      <c r="M87" s="477"/>
      <c r="N87" s="477"/>
      <c r="O87" s="477"/>
      <c r="P87" s="477"/>
      <c r="Q87" s="477"/>
      <c r="R87" s="479"/>
      <c r="S87" s="479"/>
      <c r="T87" s="479"/>
      <c r="U87" s="479"/>
      <c r="V87" s="479"/>
      <c r="W87" s="479"/>
      <c r="X87" s="479"/>
      <c r="Y87" s="479"/>
      <c r="Z87" s="479"/>
      <c r="AA87" s="479"/>
      <c r="AB87" s="479"/>
    </row>
    <row r="88" spans="1:28" x14ac:dyDescent="0.2">
      <c r="A88" s="134" t="s">
        <v>336</v>
      </c>
      <c r="B88" s="132" t="s">
        <v>337</v>
      </c>
      <c r="C88" s="144"/>
      <c r="D88" s="477"/>
      <c r="E88" s="477"/>
      <c r="F88" s="477"/>
      <c r="G88" s="477"/>
      <c r="H88" s="477"/>
      <c r="I88" s="477"/>
      <c r="J88" s="477"/>
      <c r="K88" s="477"/>
      <c r="L88" s="477"/>
      <c r="M88" s="477"/>
      <c r="N88" s="477"/>
      <c r="O88" s="477"/>
      <c r="P88" s="477"/>
      <c r="Q88" s="477"/>
      <c r="R88" s="479"/>
      <c r="S88" s="479"/>
      <c r="T88" s="479"/>
      <c r="U88" s="479"/>
      <c r="V88" s="479"/>
      <c r="W88" s="479"/>
      <c r="X88" s="479"/>
      <c r="Y88" s="479"/>
      <c r="Z88" s="479"/>
      <c r="AA88" s="479"/>
      <c r="AB88" s="479"/>
    </row>
    <row r="89" spans="1:28" ht="23.25" customHeight="1" x14ac:dyDescent="0.2">
      <c r="A89" s="145" t="s">
        <v>338</v>
      </c>
      <c r="B89" s="132" t="s">
        <v>339</v>
      </c>
      <c r="C89" s="144"/>
      <c r="D89" s="477"/>
      <c r="E89" s="477"/>
      <c r="F89" s="477"/>
      <c r="G89" s="477"/>
      <c r="H89" s="477"/>
      <c r="I89" s="477"/>
      <c r="J89" s="477"/>
      <c r="K89" s="477"/>
      <c r="L89" s="477"/>
      <c r="M89" s="477"/>
      <c r="N89" s="477"/>
      <c r="O89" s="477"/>
      <c r="P89" s="477"/>
      <c r="Q89" s="477"/>
      <c r="R89" s="479"/>
      <c r="S89" s="479"/>
      <c r="T89" s="479"/>
      <c r="U89" s="479"/>
      <c r="V89" s="479"/>
      <c r="W89" s="479"/>
      <c r="X89" s="479"/>
      <c r="Y89" s="479"/>
      <c r="Z89" s="479"/>
      <c r="AA89" s="479"/>
      <c r="AB89" s="479"/>
    </row>
    <row r="90" spans="1:28" x14ac:dyDescent="0.2">
      <c r="A90" s="134" t="s">
        <v>517</v>
      </c>
      <c r="B90" s="132" t="s">
        <v>340</v>
      </c>
      <c r="C90" s="144"/>
      <c r="D90" s="477"/>
      <c r="E90" s="477"/>
      <c r="F90" s="477"/>
      <c r="G90" s="477"/>
      <c r="H90" s="477"/>
      <c r="I90" s="477"/>
      <c r="J90" s="477"/>
      <c r="K90" s="477"/>
      <c r="L90" s="477"/>
      <c r="M90" s="477"/>
      <c r="N90" s="477"/>
      <c r="O90" s="477"/>
      <c r="P90" s="477"/>
      <c r="Q90" s="477"/>
      <c r="R90" s="479"/>
      <c r="S90" s="479"/>
      <c r="T90" s="479"/>
      <c r="U90" s="479"/>
      <c r="V90" s="479"/>
      <c r="W90" s="479"/>
      <c r="X90" s="479"/>
      <c r="Y90" s="479"/>
      <c r="Z90" s="479"/>
      <c r="AA90" s="479"/>
      <c r="AB90" s="479"/>
    </row>
    <row r="91" spans="1:28" x14ac:dyDescent="0.2">
      <c r="A91" s="146" t="s">
        <v>341</v>
      </c>
      <c r="B91" s="139"/>
      <c r="C91" s="477"/>
      <c r="D91" s="477"/>
      <c r="E91" s="477"/>
      <c r="F91" s="477"/>
      <c r="G91" s="477"/>
      <c r="H91" s="477"/>
      <c r="I91" s="477"/>
      <c r="J91" s="477"/>
      <c r="K91" s="477"/>
      <c r="L91" s="477"/>
      <c r="M91" s="477"/>
      <c r="N91" s="477"/>
      <c r="O91" s="477"/>
      <c r="P91" s="477"/>
      <c r="Q91" s="477"/>
      <c r="R91" s="479"/>
      <c r="S91" s="479"/>
      <c r="T91" s="479"/>
      <c r="U91" s="479"/>
      <c r="V91" s="479"/>
      <c r="W91" s="479"/>
      <c r="X91" s="479"/>
      <c r="Y91" s="479"/>
      <c r="Z91" s="479"/>
      <c r="AA91" s="479"/>
      <c r="AB91" s="479"/>
    </row>
    <row r="92" spans="1:28" ht="25.5" x14ac:dyDescent="0.2">
      <c r="A92" s="134"/>
      <c r="B92" s="142" t="s">
        <v>325</v>
      </c>
      <c r="C92" s="130" t="s">
        <v>12</v>
      </c>
      <c r="D92" s="477"/>
      <c r="E92" s="477"/>
      <c r="F92" s="477"/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77"/>
      <c r="R92" s="479"/>
      <c r="S92" s="479"/>
      <c r="T92" s="479"/>
      <c r="U92" s="479"/>
      <c r="V92" s="479"/>
      <c r="W92" s="479"/>
      <c r="X92" s="479"/>
      <c r="Y92" s="479"/>
      <c r="Z92" s="479"/>
      <c r="AA92" s="479"/>
      <c r="AB92" s="479"/>
    </row>
    <row r="93" spans="1:28" x14ac:dyDescent="0.2">
      <c r="A93" s="129" t="s">
        <v>49</v>
      </c>
      <c r="B93" s="129" t="s">
        <v>50</v>
      </c>
      <c r="C93" s="143" t="s">
        <v>326</v>
      </c>
      <c r="D93" s="477"/>
      <c r="E93" s="477"/>
      <c r="F93" s="477"/>
      <c r="G93" s="477"/>
      <c r="H93" s="477"/>
      <c r="I93" s="477"/>
      <c r="J93" s="477"/>
      <c r="K93" s="477"/>
      <c r="L93" s="477"/>
      <c r="M93" s="477"/>
      <c r="N93" s="477"/>
      <c r="O93" s="477"/>
      <c r="P93" s="477"/>
      <c r="Q93" s="477"/>
      <c r="R93" s="479"/>
      <c r="S93" s="479"/>
      <c r="T93" s="479"/>
      <c r="U93" s="479"/>
      <c r="V93" s="479"/>
      <c r="W93" s="479"/>
      <c r="X93" s="479"/>
      <c r="Y93" s="479"/>
      <c r="Z93" s="479"/>
      <c r="AA93" s="479"/>
      <c r="AB93" s="479"/>
    </row>
    <row r="94" spans="1:28" ht="25.5" customHeight="1" x14ac:dyDescent="0.2">
      <c r="A94" s="142" t="s">
        <v>529</v>
      </c>
      <c r="B94" s="134" t="s">
        <v>286</v>
      </c>
      <c r="C94" s="147"/>
      <c r="D94" s="477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571" t="s">
        <v>60</v>
      </c>
      <c r="Q94" s="571"/>
      <c r="R94" s="571"/>
      <c r="S94" s="571"/>
      <c r="T94" s="571"/>
      <c r="U94" s="571"/>
      <c r="V94" s="571"/>
      <c r="W94" s="148"/>
      <c r="X94" s="148"/>
      <c r="Y94" s="479"/>
      <c r="Z94" s="479"/>
      <c r="AA94" s="479"/>
      <c r="AB94" s="479"/>
    </row>
    <row r="95" spans="1:28" x14ac:dyDescent="0.2">
      <c r="A95" s="134" t="s">
        <v>342</v>
      </c>
      <c r="B95" s="132" t="s">
        <v>343</v>
      </c>
      <c r="C95" s="144">
        <v>23</v>
      </c>
      <c r="D95" s="477"/>
      <c r="E95" s="133"/>
      <c r="F95" s="6"/>
      <c r="G95" s="6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48"/>
      <c r="S95" s="148"/>
      <c r="T95" s="148"/>
      <c r="U95" s="148"/>
      <c r="V95" s="148"/>
      <c r="W95" s="148"/>
      <c r="X95" s="148"/>
      <c r="Y95" s="479"/>
      <c r="Z95" s="479"/>
      <c r="AA95" s="479"/>
      <c r="AB95" s="479"/>
    </row>
    <row r="96" spans="1:28" x14ac:dyDescent="0.2">
      <c r="A96" s="134" t="s">
        <v>344</v>
      </c>
      <c r="B96" s="132" t="s">
        <v>345</v>
      </c>
      <c r="C96" s="144">
        <v>2</v>
      </c>
      <c r="D96" s="477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48"/>
      <c r="S96" s="148"/>
      <c r="T96" s="148"/>
      <c r="U96" s="148"/>
      <c r="V96" s="148"/>
      <c r="W96" s="148"/>
      <c r="X96" s="148"/>
      <c r="Y96" s="479"/>
      <c r="Z96" s="479"/>
      <c r="AA96" s="479"/>
      <c r="AB96" s="479"/>
    </row>
    <row r="97" spans="1:28" x14ac:dyDescent="0.2">
      <c r="A97" s="134" t="s">
        <v>346</v>
      </c>
      <c r="B97" s="132" t="s">
        <v>347</v>
      </c>
      <c r="C97" s="144">
        <v>3</v>
      </c>
      <c r="D97" s="477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48"/>
      <c r="S97" s="148"/>
      <c r="T97" s="148"/>
      <c r="U97" s="148"/>
      <c r="V97" s="148"/>
      <c r="W97" s="148"/>
      <c r="X97" s="148"/>
      <c r="Y97" s="479"/>
      <c r="Z97" s="479"/>
      <c r="AA97" s="479"/>
      <c r="AB97" s="479"/>
    </row>
    <row r="98" spans="1:28" x14ac:dyDescent="0.2">
      <c r="A98" s="134" t="s">
        <v>348</v>
      </c>
      <c r="B98" s="132" t="s">
        <v>349</v>
      </c>
      <c r="C98" s="144">
        <v>1</v>
      </c>
      <c r="D98" s="477"/>
      <c r="E98" s="133"/>
      <c r="F98" s="378" t="s">
        <v>607</v>
      </c>
      <c r="G98" s="378"/>
      <c r="H98" s="377"/>
      <c r="I98" s="377"/>
      <c r="J98" s="377"/>
      <c r="K98" s="377"/>
      <c r="L98" s="377"/>
      <c r="M98" s="149"/>
      <c r="N98" s="377"/>
      <c r="O98" s="377"/>
      <c r="P98" s="133"/>
      <c r="Q98" s="133"/>
      <c r="R98" s="148"/>
      <c r="S98" s="148"/>
      <c r="T98" s="148"/>
      <c r="U98" s="148"/>
      <c r="V98" s="148"/>
      <c r="W98" s="148"/>
      <c r="X98" s="148"/>
      <c r="Y98" s="479"/>
      <c r="Z98" s="479"/>
      <c r="AA98" s="479"/>
      <c r="AB98" s="479"/>
    </row>
    <row r="99" spans="1:28" ht="27" customHeight="1" x14ac:dyDescent="0.2">
      <c r="A99" s="145" t="s">
        <v>530</v>
      </c>
      <c r="B99" s="132" t="s">
        <v>350</v>
      </c>
      <c r="C99" s="144">
        <v>0</v>
      </c>
      <c r="D99" s="477"/>
      <c r="E99" s="133"/>
      <c r="F99" s="378" t="s">
        <v>610</v>
      </c>
      <c r="G99" s="378"/>
      <c r="H99" s="377"/>
      <c r="I99" s="377"/>
      <c r="J99" s="377"/>
      <c r="K99" s="377"/>
      <c r="L99" s="377"/>
      <c r="M99" s="377"/>
      <c r="N99" s="377"/>
      <c r="O99" s="377"/>
      <c r="P99" s="133"/>
      <c r="Q99" s="133"/>
      <c r="R99" s="148"/>
      <c r="S99" s="148"/>
      <c r="T99" s="148"/>
      <c r="U99" s="148"/>
      <c r="V99" s="148"/>
      <c r="W99" s="148"/>
      <c r="X99" s="148"/>
      <c r="Y99" s="479"/>
      <c r="Z99" s="479"/>
      <c r="AA99" s="479"/>
      <c r="AB99" s="479"/>
    </row>
    <row r="100" spans="1:28" x14ac:dyDescent="0.2">
      <c r="A100" s="139"/>
      <c r="B100" s="139"/>
      <c r="C100" s="477"/>
      <c r="D100" s="477"/>
      <c r="E100" s="133"/>
      <c r="F100" s="133"/>
      <c r="G100" s="133"/>
      <c r="H100" s="133"/>
      <c r="I100" s="133"/>
      <c r="J100" s="133"/>
      <c r="K100" s="133"/>
      <c r="L100" s="133"/>
      <c r="M100" s="149" t="s">
        <v>351</v>
      </c>
      <c r="N100" s="133"/>
      <c r="O100" s="133"/>
      <c r="P100" s="133"/>
      <c r="Q100" s="133"/>
      <c r="R100" s="148"/>
      <c r="S100" s="148"/>
      <c r="T100" s="148"/>
      <c r="U100" s="148"/>
      <c r="V100" s="148"/>
      <c r="W100" s="148"/>
      <c r="X100" s="148"/>
      <c r="Y100" s="479"/>
      <c r="Z100" s="479"/>
      <c r="AA100" s="479"/>
      <c r="AB100" s="479"/>
    </row>
    <row r="101" spans="1:28" x14ac:dyDescent="0.2">
      <c r="A101" s="126" t="s">
        <v>352</v>
      </c>
      <c r="B101" s="139"/>
      <c r="C101" s="477"/>
      <c r="D101" s="477"/>
      <c r="E101" s="133"/>
      <c r="F101" s="669" t="s">
        <v>353</v>
      </c>
      <c r="G101" s="669"/>
      <c r="H101" s="149"/>
      <c r="I101" s="149"/>
      <c r="J101" s="133"/>
      <c r="K101" s="377"/>
      <c r="L101" s="377"/>
      <c r="M101" s="377"/>
      <c r="N101" s="377"/>
      <c r="O101" s="377"/>
      <c r="P101" s="133"/>
      <c r="Q101" s="133"/>
      <c r="R101" s="6" t="s">
        <v>604</v>
      </c>
      <c r="S101" s="148"/>
      <c r="T101" s="148"/>
      <c r="U101" s="148"/>
      <c r="V101" s="148"/>
      <c r="W101" s="148"/>
      <c r="X101" s="148"/>
      <c r="Y101" s="479"/>
      <c r="Z101" s="479"/>
      <c r="AA101" s="479"/>
      <c r="AB101" s="479"/>
    </row>
    <row r="102" spans="1:28" ht="25.5" x14ac:dyDescent="0.2">
      <c r="A102" s="134"/>
      <c r="B102" s="142" t="s">
        <v>325</v>
      </c>
      <c r="C102" s="130" t="s">
        <v>12</v>
      </c>
      <c r="D102" s="477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48"/>
      <c r="S102" s="148"/>
      <c r="T102" s="148"/>
      <c r="U102" s="148"/>
      <c r="V102" s="148"/>
      <c r="W102" s="148"/>
      <c r="X102" s="148"/>
      <c r="Y102" s="479"/>
      <c r="Z102" s="479"/>
      <c r="AA102" s="479"/>
      <c r="AB102" s="479"/>
    </row>
    <row r="103" spans="1:28" x14ac:dyDescent="0.2">
      <c r="A103" s="129" t="s">
        <v>49</v>
      </c>
      <c r="B103" s="129" t="s">
        <v>50</v>
      </c>
      <c r="C103" s="143" t="s">
        <v>326</v>
      </c>
      <c r="D103" s="477"/>
      <c r="E103" s="133"/>
      <c r="F103" s="128"/>
      <c r="G103" s="149"/>
      <c r="H103" s="149"/>
      <c r="I103" s="149"/>
      <c r="J103" s="149"/>
      <c r="K103" s="377"/>
      <c r="L103" s="377"/>
      <c r="M103" s="377"/>
      <c r="N103" s="377"/>
      <c r="O103" s="377"/>
      <c r="P103" s="133"/>
      <c r="Q103" s="133"/>
      <c r="R103" s="148"/>
      <c r="S103" s="148"/>
      <c r="T103" s="148"/>
      <c r="U103" s="148"/>
      <c r="V103" s="148"/>
      <c r="W103" s="148"/>
      <c r="X103" s="148"/>
      <c r="Y103" s="479"/>
      <c r="Z103" s="479"/>
      <c r="AA103" s="479"/>
      <c r="AB103" s="479"/>
    </row>
    <row r="104" spans="1:28" x14ac:dyDescent="0.2">
      <c r="A104" s="134" t="s">
        <v>354</v>
      </c>
      <c r="B104" s="132" t="s">
        <v>355</v>
      </c>
      <c r="C104" s="227">
        <v>1492</v>
      </c>
      <c r="D104" s="477"/>
      <c r="E104" s="477"/>
      <c r="F104" s="477"/>
      <c r="G104" s="477"/>
      <c r="H104" s="477"/>
      <c r="I104" s="477"/>
      <c r="J104" s="477"/>
      <c r="K104" s="477"/>
      <c r="L104" s="477"/>
      <c r="M104" s="477"/>
      <c r="N104" s="477"/>
      <c r="O104" s="477"/>
      <c r="P104" s="477"/>
      <c r="Q104" s="477"/>
      <c r="R104" s="479"/>
      <c r="S104" s="479"/>
      <c r="T104" s="479"/>
      <c r="U104" s="479"/>
      <c r="V104" s="479"/>
      <c r="W104" s="479"/>
      <c r="X104" s="479"/>
      <c r="Y104" s="479"/>
      <c r="Z104" s="479"/>
      <c r="AA104" s="479"/>
      <c r="AB104" s="479"/>
    </row>
    <row r="105" spans="1:28" x14ac:dyDescent="0.2">
      <c r="A105" s="134" t="s">
        <v>356</v>
      </c>
      <c r="B105" s="132" t="s">
        <v>328</v>
      </c>
      <c r="C105" s="227">
        <v>606</v>
      </c>
      <c r="D105" s="477"/>
      <c r="E105" s="477"/>
      <c r="F105" s="477"/>
      <c r="G105" s="477"/>
      <c r="H105" s="477"/>
      <c r="I105" s="477"/>
      <c r="J105" s="477"/>
      <c r="K105" s="477"/>
      <c r="L105" s="477"/>
      <c r="M105" s="477"/>
      <c r="N105" s="477"/>
      <c r="O105" s="477"/>
      <c r="P105" s="477"/>
      <c r="Q105" s="477"/>
      <c r="R105" s="479"/>
      <c r="S105" s="479"/>
      <c r="T105" s="479"/>
      <c r="U105" s="479"/>
      <c r="V105" s="479"/>
      <c r="W105" s="479"/>
      <c r="X105" s="479"/>
      <c r="Y105" s="479"/>
      <c r="Z105" s="479"/>
      <c r="AA105" s="479"/>
      <c r="AB105" s="479"/>
    </row>
    <row r="106" spans="1:28" x14ac:dyDescent="0.2">
      <c r="A106" s="124"/>
      <c r="B106" s="137"/>
      <c r="C106" s="138"/>
      <c r="D106" s="477"/>
      <c r="E106" s="477"/>
      <c r="F106" s="477"/>
      <c r="G106" s="477"/>
      <c r="H106" s="477"/>
      <c r="I106" s="477"/>
      <c r="J106" s="477"/>
      <c r="K106" s="477"/>
      <c r="L106" s="477"/>
      <c r="M106" s="477"/>
      <c r="N106" s="477"/>
      <c r="O106" s="477"/>
      <c r="P106" s="477"/>
      <c r="Q106" s="477"/>
      <c r="R106" s="479"/>
      <c r="S106" s="479"/>
      <c r="T106" s="479"/>
      <c r="U106" s="479"/>
      <c r="V106" s="479"/>
      <c r="W106" s="479"/>
      <c r="X106" s="479"/>
      <c r="Y106" s="479"/>
      <c r="Z106" s="479"/>
      <c r="AA106" s="479"/>
      <c r="AB106" s="479"/>
    </row>
    <row r="107" spans="1:28" x14ac:dyDescent="0.2">
      <c r="A107" s="126" t="s">
        <v>357</v>
      </c>
      <c r="B107" s="139"/>
      <c r="C107" s="477"/>
      <c r="D107" s="477"/>
      <c r="E107" s="477"/>
      <c r="F107" s="477"/>
      <c r="G107" s="477"/>
      <c r="H107" s="477"/>
      <c r="I107" s="477"/>
      <c r="J107" s="477"/>
      <c r="K107" s="477"/>
      <c r="L107" s="477"/>
      <c r="M107" s="477"/>
      <c r="N107" s="477"/>
      <c r="O107" s="477"/>
      <c r="P107" s="477"/>
      <c r="Q107" s="477"/>
      <c r="R107" s="479"/>
      <c r="S107" s="479"/>
      <c r="T107" s="479"/>
      <c r="U107" s="479"/>
      <c r="V107" s="479"/>
      <c r="W107" s="479"/>
      <c r="X107" s="479"/>
      <c r="Y107" s="479"/>
      <c r="Z107" s="479"/>
      <c r="AA107" s="479"/>
      <c r="AB107" s="479"/>
    </row>
    <row r="108" spans="1:28" x14ac:dyDescent="0.2">
      <c r="A108" s="134" t="s">
        <v>358</v>
      </c>
      <c r="B108" s="150"/>
      <c r="C108" s="130" t="s">
        <v>12</v>
      </c>
      <c r="D108" s="477"/>
      <c r="E108" s="477"/>
      <c r="F108" s="108"/>
      <c r="G108" s="108"/>
      <c r="H108" s="656"/>
      <c r="I108" s="656"/>
      <c r="J108" s="656"/>
      <c r="K108" s="483"/>
      <c r="L108" s="657"/>
      <c r="M108" s="657"/>
      <c r="N108" s="656"/>
      <c r="O108" s="656"/>
      <c r="P108" s="656"/>
      <c r="Q108" s="656"/>
      <c r="R108" s="479"/>
      <c r="S108" s="479"/>
      <c r="T108" s="479"/>
      <c r="U108" s="479"/>
      <c r="V108" s="479"/>
      <c r="W108" s="479"/>
      <c r="X108" s="479"/>
      <c r="Y108" s="479"/>
      <c r="Z108" s="479"/>
      <c r="AA108" s="479"/>
      <c r="AB108" s="479"/>
    </row>
    <row r="109" spans="1:28" x14ac:dyDescent="0.2">
      <c r="A109" s="134" t="s">
        <v>359</v>
      </c>
      <c r="B109" s="150"/>
      <c r="C109" s="229">
        <v>24</v>
      </c>
      <c r="D109" s="477"/>
      <c r="E109" s="477"/>
      <c r="F109" s="108"/>
      <c r="G109" s="108"/>
      <c r="H109" s="482"/>
      <c r="I109" s="482"/>
      <c r="J109" s="482"/>
      <c r="K109" s="483"/>
      <c r="L109" s="481"/>
      <c r="M109" s="481"/>
      <c r="N109" s="482"/>
      <c r="O109" s="482"/>
      <c r="P109" s="482"/>
      <c r="Q109" s="482"/>
      <c r="R109" s="479"/>
      <c r="S109" s="479"/>
      <c r="T109" s="479"/>
      <c r="U109" s="479"/>
      <c r="V109" s="479"/>
      <c r="W109" s="479"/>
      <c r="X109" s="479"/>
      <c r="Y109" s="479"/>
      <c r="Z109" s="479"/>
      <c r="AA109" s="479"/>
      <c r="AB109" s="479"/>
    </row>
    <row r="110" spans="1:28" ht="12.75" customHeight="1" x14ac:dyDescent="0.2">
      <c r="A110" s="145" t="s">
        <v>360</v>
      </c>
      <c r="B110" s="150"/>
      <c r="C110" s="228">
        <v>9</v>
      </c>
      <c r="D110" s="477"/>
      <c r="E110" s="477"/>
      <c r="F110" s="477"/>
      <c r="G110" s="477"/>
      <c r="H110" s="477"/>
      <c r="I110" s="477"/>
      <c r="J110" s="477"/>
      <c r="K110" s="477"/>
      <c r="L110" s="477"/>
      <c r="M110" s="477"/>
      <c r="N110" s="477"/>
      <c r="O110" s="477"/>
      <c r="P110" s="477"/>
      <c r="Q110" s="477"/>
      <c r="R110" s="479"/>
      <c r="S110" s="479"/>
      <c r="T110" s="479"/>
      <c r="U110" s="479"/>
      <c r="V110" s="479"/>
      <c r="W110" s="479"/>
      <c r="X110" s="479"/>
      <c r="Y110" s="479"/>
      <c r="Z110" s="479"/>
      <c r="AA110" s="479"/>
      <c r="AB110" s="479"/>
    </row>
    <row r="111" spans="1:28" ht="24" customHeight="1" x14ac:dyDescent="0.2">
      <c r="A111" s="145" t="s">
        <v>361</v>
      </c>
      <c r="B111" s="150"/>
      <c r="C111" s="228">
        <v>0</v>
      </c>
      <c r="D111" s="477"/>
      <c r="E111" s="477"/>
      <c r="F111" s="477"/>
      <c r="G111" s="477"/>
      <c r="H111" s="477"/>
      <c r="I111" s="477"/>
      <c r="J111" s="477"/>
      <c r="K111" s="477"/>
      <c r="L111" s="477"/>
      <c r="M111" s="477"/>
      <c r="N111" s="477"/>
      <c r="O111" s="477"/>
      <c r="P111" s="477"/>
      <c r="Q111" s="477"/>
      <c r="R111" s="479"/>
      <c r="S111" s="479"/>
      <c r="T111" s="479"/>
      <c r="U111" s="479"/>
      <c r="V111" s="479"/>
      <c r="W111" s="479"/>
      <c r="X111" s="479"/>
      <c r="Y111" s="479"/>
      <c r="Z111" s="479"/>
      <c r="AA111" s="479"/>
      <c r="AB111" s="479"/>
    </row>
    <row r="112" spans="1:28" ht="12.75" customHeight="1" x14ac:dyDescent="0.2">
      <c r="A112" s="145" t="s">
        <v>362</v>
      </c>
      <c r="B112" s="150"/>
      <c r="C112" s="228">
        <v>5</v>
      </c>
      <c r="D112" s="477"/>
      <c r="E112" s="477"/>
      <c r="F112" s="477"/>
      <c r="G112" s="477"/>
      <c r="H112" s="477"/>
      <c r="I112" s="477"/>
      <c r="J112" s="477"/>
      <c r="K112" s="477"/>
      <c r="L112" s="477"/>
      <c r="M112" s="477"/>
      <c r="N112" s="477"/>
      <c r="O112" s="477"/>
      <c r="P112" s="477"/>
      <c r="Q112" s="477"/>
      <c r="R112" s="479"/>
      <c r="S112" s="479"/>
      <c r="T112" s="479"/>
      <c r="U112" s="479"/>
      <c r="V112" s="479"/>
      <c r="W112" s="479"/>
      <c r="X112" s="479"/>
      <c r="Y112" s="479"/>
      <c r="Z112" s="479"/>
      <c r="AA112" s="479"/>
      <c r="AB112" s="479"/>
    </row>
    <row r="113" spans="1:28" x14ac:dyDescent="0.2">
      <c r="A113" s="108"/>
      <c r="B113" s="108"/>
      <c r="C113" s="477"/>
      <c r="D113" s="477"/>
      <c r="E113" s="477"/>
      <c r="F113" s="477"/>
      <c r="G113" s="477"/>
      <c r="H113" s="477"/>
      <c r="I113" s="477"/>
      <c r="J113" s="477"/>
      <c r="K113" s="477"/>
      <c r="L113" s="477"/>
      <c r="M113" s="477"/>
      <c r="N113" s="477"/>
      <c r="O113" s="477"/>
      <c r="P113" s="477"/>
      <c r="Q113" s="477"/>
      <c r="R113" s="479"/>
      <c r="S113" s="479"/>
      <c r="T113" s="479"/>
      <c r="U113" s="479"/>
      <c r="V113" s="479"/>
      <c r="W113" s="479"/>
      <c r="X113" s="479"/>
      <c r="Y113" s="479"/>
      <c r="Z113" s="479"/>
      <c r="AA113" s="479"/>
      <c r="AB113" s="479"/>
    </row>
    <row r="114" spans="1:28" s="6" customFormat="1" x14ac:dyDescent="0.2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</row>
    <row r="115" spans="1:28" s="6" customFormat="1" x14ac:dyDescent="0.2">
      <c r="A115" s="12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</row>
    <row r="116" spans="1:28" s="6" customFormat="1" x14ac:dyDescent="0.2">
      <c r="A116" s="12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</row>
    <row r="117" spans="1:28" s="6" customFormat="1" x14ac:dyDescent="0.2">
      <c r="A117" s="12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</row>
    <row r="118" spans="1:28" s="6" customFormat="1" x14ac:dyDescent="0.2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</row>
    <row r="119" spans="1:28" s="6" customFormat="1" x14ac:dyDescent="0.2">
      <c r="A119" s="12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</row>
    <row r="120" spans="1:28" s="6" customFormat="1" x14ac:dyDescent="0.2"/>
    <row r="121" spans="1:28" s="6" customFormat="1" x14ac:dyDescent="0.2"/>
    <row r="122" spans="1:28" s="6" customFormat="1" x14ac:dyDescent="0.2"/>
    <row r="123" spans="1:28" s="6" customFormat="1" x14ac:dyDescent="0.2"/>
    <row r="124" spans="1:28" s="6" customFormat="1" x14ac:dyDescent="0.2"/>
    <row r="125" spans="1:28" s="6" customFormat="1" x14ac:dyDescent="0.2"/>
    <row r="126" spans="1:28" s="6" customFormat="1" x14ac:dyDescent="0.2"/>
    <row r="127" spans="1:28" s="6" customFormat="1" x14ac:dyDescent="0.2"/>
    <row r="128" spans="1: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</sheetData>
  <sheetProtection password="D259" sheet="1" objects="1" scenarios="1" formatColumns="0" formatRows="0"/>
  <mergeCells count="56">
    <mergeCell ref="N108:Q108"/>
    <mergeCell ref="X5:X8"/>
    <mergeCell ref="M4:N4"/>
    <mergeCell ref="AA4:AA8"/>
    <mergeCell ref="K3:N3"/>
    <mergeCell ref="V3:AC3"/>
    <mergeCell ref="K60:K61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94:V94"/>
    <mergeCell ref="P5:P8"/>
    <mergeCell ref="R3:R8"/>
    <mergeCell ref="S3:S8"/>
    <mergeCell ref="T3:U3"/>
    <mergeCell ref="A57:B57"/>
    <mergeCell ref="B3:B8"/>
    <mergeCell ref="I3:I8"/>
    <mergeCell ref="H108:J108"/>
    <mergeCell ref="L108:M108"/>
    <mergeCell ref="J3:J8"/>
    <mergeCell ref="A60:A61"/>
    <mergeCell ref="B60:B61"/>
    <mergeCell ref="C60:C61"/>
    <mergeCell ref="D60:D61"/>
    <mergeCell ref="E60:E61"/>
    <mergeCell ref="F101:G101"/>
    <mergeCell ref="F60:J60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ageMargins left="0.7" right="0.7" top="0.75" bottom="0.75" header="0.3" footer="0.3"/>
  <pageSetup scale="50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3" stopIfTrue="1" operator="notEqual" id="{66985523-410C-407D-820F-BA4C2D6E7EC2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cellIs" priority="31" operator="notEqual" id="{FD0328AA-976B-4065-9705-266B049C347A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I47</xm:sqref>
        </x14:conditionalFormatting>
        <x14:conditionalFormatting xmlns:xm="http://schemas.microsoft.com/office/excel/2006/main">
          <x14:cfRule type="cellIs" priority="30" operator="notEqual" id="{1F9734D2-DB1B-4FAE-8CCD-82988796A310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J47</xm:sqref>
        </x14:conditionalFormatting>
        <x14:conditionalFormatting xmlns:xm="http://schemas.microsoft.com/office/excel/2006/main">
          <x14:cfRule type="cellIs" priority="29" operator="notEqual" id="{64B43A92-9D0B-4712-AC8B-E039401E19BA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K47</xm:sqref>
        </x14:conditionalFormatting>
        <x14:conditionalFormatting xmlns:xm="http://schemas.microsoft.com/office/excel/2006/main">
          <x14:cfRule type="cellIs" priority="28" operator="notEqual" id="{8B0F0557-3C28-4C52-8608-0C1EE19865DD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L47</xm:sqref>
        </x14:conditionalFormatting>
        <x14:conditionalFormatting xmlns:xm="http://schemas.microsoft.com/office/excel/2006/main">
          <x14:cfRule type="cellIs" priority="27" operator="notEqual" id="{2C64A0D6-9E1C-4522-920C-C273668648A5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M47</xm:sqref>
        </x14:conditionalFormatting>
        <x14:conditionalFormatting xmlns:xm="http://schemas.microsoft.com/office/excel/2006/main">
          <x14:cfRule type="cellIs" priority="26" stopIfTrue="1" operator="notEqual" id="{2EE79CBB-3CE1-47E3-9A31-0D721679C08D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Q47</xm:sqref>
        </x14:conditionalFormatting>
        <x14:conditionalFormatting xmlns:xm="http://schemas.microsoft.com/office/excel/2006/main">
          <x14:cfRule type="cellIs" priority="25" operator="notEqual" id="{276C95E3-1183-48D5-BD83-47DC5ED91594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24" operator="notEqual" id="{08404B9C-4BA3-43BB-BBD2-1A29F17599A1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23" operator="notEqual" id="{7A8F5B44-E110-4CAD-B423-ADAACA03406F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22" operator="notEqual" id="{DCE26E24-3241-4F5F-8F39-CE5479832CAF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21" operator="notEqual" id="{BDC1E361-9297-49AA-A7F0-CD3B343DAECD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20" operator="notEqual" id="{4786ADCF-ACAA-4AA2-A1DC-A06E26C823A0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M48</xm:sqref>
        </x14:conditionalFormatting>
        <x14:conditionalFormatting xmlns:xm="http://schemas.microsoft.com/office/excel/2006/main">
          <x14:cfRule type="cellIs" priority="19" operator="notEqual" id="{1F31D5B2-CC1D-449B-8E44-622DECF3729A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18" operator="notEqual" id="{BCD8FCF7-A7D8-4EDC-874F-E7BB9EACA240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C49</xm:sqref>
        </x14:conditionalFormatting>
        <x14:conditionalFormatting xmlns:xm="http://schemas.microsoft.com/office/excel/2006/main">
          <x14:cfRule type="cellIs" priority="17" operator="notEqual" id="{AE4DA508-B7DA-4EF8-86F9-9AF899C5B902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I49</xm:sqref>
        </x14:conditionalFormatting>
        <x14:conditionalFormatting xmlns:xm="http://schemas.microsoft.com/office/excel/2006/main">
          <x14:cfRule type="cellIs" priority="16" operator="notEqual" id="{93F4FA07-9B67-4E2B-8081-C4DBAF1DA44C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J49</xm:sqref>
        </x14:conditionalFormatting>
        <x14:conditionalFormatting xmlns:xm="http://schemas.microsoft.com/office/excel/2006/main">
          <x14:cfRule type="cellIs" priority="15" operator="notEqual" id="{51A16137-B339-42A2-B9D0-62B0BCC8C391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K49</xm:sqref>
        </x14:conditionalFormatting>
        <x14:conditionalFormatting xmlns:xm="http://schemas.microsoft.com/office/excel/2006/main">
          <x14:cfRule type="cellIs" priority="14" operator="notEqual" id="{8E86F887-25A8-494C-9518-15813E346082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L49</xm:sqref>
        </x14:conditionalFormatting>
        <x14:conditionalFormatting xmlns:xm="http://schemas.microsoft.com/office/excel/2006/main">
          <x14:cfRule type="cellIs" priority="13" operator="notEqual" id="{384E1017-08BD-4EF4-BF93-2915D410B7AC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12" operator="notEqual" id="{DB0B2092-2FA7-405C-B506-D6840DBEEA24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Q49</xm:sqref>
        </x14:conditionalFormatting>
        <x14:conditionalFormatting xmlns:xm="http://schemas.microsoft.com/office/excel/2006/main">
          <x14:cfRule type="cellIs" priority="11" operator="notEqual" id="{EB92B891-0C44-458E-9AE5-0CD4606F803B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C57</xm:sqref>
        </x14:conditionalFormatting>
        <x14:conditionalFormatting xmlns:xm="http://schemas.microsoft.com/office/excel/2006/main">
          <x14:cfRule type="cellIs" priority="10" operator="notEqual" id="{1EEE91A5-2608-42F1-BC1A-BB3874F40E77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I57</xm:sqref>
        </x14:conditionalFormatting>
        <x14:conditionalFormatting xmlns:xm="http://schemas.microsoft.com/office/excel/2006/main">
          <x14:cfRule type="cellIs" priority="9" stopIfTrue="1" operator="notEqual" id="{D1B9A8DF-4507-449D-9BE5-F271005DD1E9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J57</xm:sqref>
        </x14:conditionalFormatting>
        <x14:conditionalFormatting xmlns:xm="http://schemas.microsoft.com/office/excel/2006/main">
          <x14:cfRule type="cellIs" priority="8" stopIfTrue="1" operator="notEqual" id="{775E238E-0E4B-4621-9139-57A9FF9B42B6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K57</xm:sqref>
        </x14:conditionalFormatting>
        <x14:conditionalFormatting xmlns:xm="http://schemas.microsoft.com/office/excel/2006/main">
          <x14:cfRule type="cellIs" priority="7" operator="notEqual" id="{6F2EA9B7-07AA-43D6-9ABC-198C0027CAA5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L57</xm:sqref>
        </x14:conditionalFormatting>
        <x14:conditionalFormatting xmlns:xm="http://schemas.microsoft.com/office/excel/2006/main">
          <x14:cfRule type="cellIs" priority="6" operator="notEqual" id="{1D00D0E1-0E86-46F7-8392-301DC6065D83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M57</xm:sqref>
        </x14:conditionalFormatting>
        <x14:conditionalFormatting xmlns:xm="http://schemas.microsoft.com/office/excel/2006/main">
          <x14:cfRule type="cellIs" priority="5" operator="notEqual" id="{6C516E9F-2226-444A-979C-4504CB0A68B9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Q57</xm:sqref>
        </x14:conditionalFormatting>
        <x14:conditionalFormatting xmlns:xm="http://schemas.microsoft.com/office/excel/2006/main">
          <x14:cfRule type="cellIs" priority="4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C63</xm:sqref>
        </x14:conditionalFormatting>
        <x14:conditionalFormatting xmlns:xm="http://schemas.microsoft.com/office/excel/2006/main">
          <x14:cfRule type="cellIs" priority="3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D63</xm:sqref>
        </x14:conditionalFormatting>
        <x14:conditionalFormatting xmlns:xm="http://schemas.microsoft.com/office/excel/2006/main">
          <x14:cfRule type="cellIs" priority="2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E63</xm:sqref>
        </x14:conditionalFormatting>
        <x14:conditionalFormatting xmlns:xm="http://schemas.microsoft.com/office/excel/2006/main">
          <x14:cfRule type="cellIs" priority="1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F63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18"/>
  <sheetViews>
    <sheetView zoomScale="80" zoomScaleNormal="80" workbookViewId="0"/>
  </sheetViews>
  <sheetFormatPr defaultRowHeight="12.75" x14ac:dyDescent="0.2"/>
  <cols>
    <col min="1" max="1" width="4.28515625" customWidth="1"/>
    <col min="2" max="2" width="38.140625" customWidth="1"/>
    <col min="3" max="3" width="10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53" t="s">
        <v>591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718" t="s">
        <v>419</v>
      </c>
      <c r="T1" s="718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</row>
    <row r="2" spans="1:51" x14ac:dyDescent="0.2">
      <c r="C2" s="153" t="s">
        <v>592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718"/>
      <c r="T2" s="718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</row>
    <row r="3" spans="1:51" ht="13.5" thickBot="1" x14ac:dyDescent="0.25">
      <c r="K3" s="151"/>
      <c r="O3" s="151"/>
    </row>
    <row r="4" spans="1:51" ht="13.5" customHeight="1" thickBot="1" x14ac:dyDescent="0.25">
      <c r="A4" s="694" t="s">
        <v>364</v>
      </c>
      <c r="B4" s="697" t="s">
        <v>381</v>
      </c>
      <c r="C4" s="700" t="s">
        <v>382</v>
      </c>
      <c r="D4" s="703" t="s">
        <v>383</v>
      </c>
      <c r="E4" s="704"/>
      <c r="F4" s="704"/>
      <c r="G4" s="704"/>
      <c r="H4" s="704"/>
      <c r="I4" s="705"/>
      <c r="J4" s="709" t="s">
        <v>384</v>
      </c>
      <c r="K4" s="710"/>
      <c r="L4" s="710"/>
      <c r="M4" s="710"/>
      <c r="N4" s="710"/>
      <c r="O4" s="711"/>
      <c r="P4" s="719" t="s">
        <v>385</v>
      </c>
      <c r="Q4" s="720"/>
      <c r="R4" s="720"/>
      <c r="S4" s="720"/>
      <c r="T4" s="720"/>
      <c r="U4" s="721"/>
      <c r="V4" s="725" t="s">
        <v>386</v>
      </c>
      <c r="W4" s="726"/>
      <c r="X4" s="726"/>
      <c r="Y4" s="726"/>
      <c r="Z4" s="726"/>
      <c r="AA4" s="727"/>
      <c r="AB4" s="709" t="s">
        <v>387</v>
      </c>
      <c r="AC4" s="710"/>
      <c r="AD4" s="710"/>
      <c r="AE4" s="710"/>
      <c r="AF4" s="710"/>
      <c r="AG4" s="710"/>
      <c r="AH4" s="710"/>
      <c r="AI4" s="710"/>
      <c r="AJ4" s="710"/>
      <c r="AK4" s="710"/>
      <c r="AL4" s="710"/>
      <c r="AM4" s="710"/>
      <c r="AN4" s="732" t="s">
        <v>388</v>
      </c>
      <c r="AO4" s="733"/>
      <c r="AP4" s="733"/>
      <c r="AQ4" s="733"/>
      <c r="AR4" s="733"/>
      <c r="AS4" s="734"/>
      <c r="AT4" s="735" t="s">
        <v>389</v>
      </c>
      <c r="AU4" s="697"/>
      <c r="AV4" s="697"/>
      <c r="AW4" s="697"/>
      <c r="AX4" s="697"/>
      <c r="AY4" s="736"/>
    </row>
    <row r="5" spans="1:51" ht="33.75" customHeight="1" x14ac:dyDescent="0.2">
      <c r="A5" s="695"/>
      <c r="B5" s="698"/>
      <c r="C5" s="701"/>
      <c r="D5" s="706"/>
      <c r="E5" s="707"/>
      <c r="F5" s="707"/>
      <c r="G5" s="707"/>
      <c r="H5" s="707"/>
      <c r="I5" s="708"/>
      <c r="J5" s="712"/>
      <c r="K5" s="713"/>
      <c r="L5" s="713"/>
      <c r="M5" s="713"/>
      <c r="N5" s="713"/>
      <c r="O5" s="714"/>
      <c r="P5" s="722"/>
      <c r="Q5" s="723"/>
      <c r="R5" s="723"/>
      <c r="S5" s="723"/>
      <c r="T5" s="723"/>
      <c r="U5" s="724"/>
      <c r="V5" s="728"/>
      <c r="W5" s="729"/>
      <c r="X5" s="729"/>
      <c r="Y5" s="729"/>
      <c r="Z5" s="729"/>
      <c r="AA5" s="730"/>
      <c r="AB5" s="703" t="s">
        <v>390</v>
      </c>
      <c r="AC5" s="704"/>
      <c r="AD5" s="704"/>
      <c r="AE5" s="704"/>
      <c r="AF5" s="704"/>
      <c r="AG5" s="705"/>
      <c r="AH5" s="703" t="s">
        <v>294</v>
      </c>
      <c r="AI5" s="704"/>
      <c r="AJ5" s="704"/>
      <c r="AK5" s="704"/>
      <c r="AL5" s="704"/>
      <c r="AM5" s="705"/>
      <c r="AN5" s="706" t="s">
        <v>391</v>
      </c>
      <c r="AO5" s="707"/>
      <c r="AP5" s="707"/>
      <c r="AQ5" s="707"/>
      <c r="AR5" s="707"/>
      <c r="AS5" s="708"/>
      <c r="AT5" s="737"/>
      <c r="AU5" s="699"/>
      <c r="AV5" s="699"/>
      <c r="AW5" s="699"/>
      <c r="AX5" s="699"/>
      <c r="AY5" s="738"/>
    </row>
    <row r="6" spans="1:51" ht="12.75" customHeight="1" x14ac:dyDescent="0.2">
      <c r="A6" s="695"/>
      <c r="B6" s="698"/>
      <c r="C6" s="701"/>
      <c r="D6" s="715" t="s">
        <v>392</v>
      </c>
      <c r="E6" s="716" t="s">
        <v>393</v>
      </c>
      <c r="F6" s="716"/>
      <c r="G6" s="716"/>
      <c r="H6" s="716"/>
      <c r="I6" s="717"/>
      <c r="J6" s="715" t="s">
        <v>392</v>
      </c>
      <c r="K6" s="716" t="s">
        <v>393</v>
      </c>
      <c r="L6" s="716"/>
      <c r="M6" s="716"/>
      <c r="N6" s="716"/>
      <c r="O6" s="717"/>
      <c r="P6" s="715" t="s">
        <v>392</v>
      </c>
      <c r="Q6" s="716" t="s">
        <v>393</v>
      </c>
      <c r="R6" s="716"/>
      <c r="S6" s="716"/>
      <c r="T6" s="716"/>
      <c r="U6" s="717"/>
      <c r="V6" s="715" t="s">
        <v>392</v>
      </c>
      <c r="W6" s="716" t="s">
        <v>393</v>
      </c>
      <c r="X6" s="716"/>
      <c r="Y6" s="716"/>
      <c r="Z6" s="716"/>
      <c r="AA6" s="717"/>
      <c r="AB6" s="715" t="s">
        <v>392</v>
      </c>
      <c r="AC6" s="716" t="s">
        <v>393</v>
      </c>
      <c r="AD6" s="716"/>
      <c r="AE6" s="716"/>
      <c r="AF6" s="716"/>
      <c r="AG6" s="717"/>
      <c r="AH6" s="715" t="s">
        <v>392</v>
      </c>
      <c r="AI6" s="716" t="s">
        <v>393</v>
      </c>
      <c r="AJ6" s="716"/>
      <c r="AK6" s="716"/>
      <c r="AL6" s="716"/>
      <c r="AM6" s="717"/>
      <c r="AN6" s="715" t="s">
        <v>392</v>
      </c>
      <c r="AO6" s="716" t="s">
        <v>393</v>
      </c>
      <c r="AP6" s="716"/>
      <c r="AQ6" s="716"/>
      <c r="AR6" s="716"/>
      <c r="AS6" s="717"/>
      <c r="AT6" s="715" t="s">
        <v>392</v>
      </c>
      <c r="AU6" s="716" t="s">
        <v>393</v>
      </c>
      <c r="AV6" s="716"/>
      <c r="AW6" s="716"/>
      <c r="AX6" s="716"/>
      <c r="AY6" s="717"/>
    </row>
    <row r="7" spans="1:51" ht="24" customHeight="1" thickBot="1" x14ac:dyDescent="0.25">
      <c r="A7" s="696"/>
      <c r="B7" s="699"/>
      <c r="C7" s="702"/>
      <c r="D7" s="715"/>
      <c r="E7" s="176" t="s">
        <v>394</v>
      </c>
      <c r="F7" s="90" t="s">
        <v>395</v>
      </c>
      <c r="G7" s="90" t="s">
        <v>396</v>
      </c>
      <c r="H7" s="90" t="s">
        <v>397</v>
      </c>
      <c r="I7" s="177" t="s">
        <v>398</v>
      </c>
      <c r="J7" s="715"/>
      <c r="K7" s="176" t="s">
        <v>394</v>
      </c>
      <c r="L7" s="90" t="s">
        <v>395</v>
      </c>
      <c r="M7" s="90" t="s">
        <v>396</v>
      </c>
      <c r="N7" s="90" t="s">
        <v>397</v>
      </c>
      <c r="O7" s="177" t="s">
        <v>398</v>
      </c>
      <c r="P7" s="715"/>
      <c r="Q7" s="176" t="s">
        <v>394</v>
      </c>
      <c r="R7" s="90" t="s">
        <v>395</v>
      </c>
      <c r="S7" s="90" t="s">
        <v>396</v>
      </c>
      <c r="T7" s="90" t="s">
        <v>397</v>
      </c>
      <c r="U7" s="177" t="s">
        <v>398</v>
      </c>
      <c r="V7" s="715"/>
      <c r="W7" s="176" t="s">
        <v>394</v>
      </c>
      <c r="X7" s="90" t="s">
        <v>395</v>
      </c>
      <c r="Y7" s="90" t="s">
        <v>396</v>
      </c>
      <c r="Z7" s="90" t="s">
        <v>397</v>
      </c>
      <c r="AA7" s="177" t="s">
        <v>398</v>
      </c>
      <c r="AB7" s="715"/>
      <c r="AC7" s="176" t="s">
        <v>394</v>
      </c>
      <c r="AD7" s="90" t="s">
        <v>395</v>
      </c>
      <c r="AE7" s="90" t="s">
        <v>396</v>
      </c>
      <c r="AF7" s="90" t="s">
        <v>397</v>
      </c>
      <c r="AG7" s="177" t="s">
        <v>398</v>
      </c>
      <c r="AH7" s="715"/>
      <c r="AI7" s="176" t="s">
        <v>394</v>
      </c>
      <c r="AJ7" s="90" t="s">
        <v>395</v>
      </c>
      <c r="AK7" s="90" t="s">
        <v>396</v>
      </c>
      <c r="AL7" s="90" t="s">
        <v>397</v>
      </c>
      <c r="AM7" s="177" t="s">
        <v>398</v>
      </c>
      <c r="AN7" s="715"/>
      <c r="AO7" s="176" t="s">
        <v>394</v>
      </c>
      <c r="AP7" s="90" t="s">
        <v>395</v>
      </c>
      <c r="AQ7" s="90" t="s">
        <v>396</v>
      </c>
      <c r="AR7" s="90" t="s">
        <v>397</v>
      </c>
      <c r="AS7" s="177" t="s">
        <v>398</v>
      </c>
      <c r="AT7" s="715"/>
      <c r="AU7" s="176" t="s">
        <v>394</v>
      </c>
      <c r="AV7" s="90" t="s">
        <v>395</v>
      </c>
      <c r="AW7" s="90" t="s">
        <v>396</v>
      </c>
      <c r="AX7" s="90" t="s">
        <v>397</v>
      </c>
      <c r="AY7" s="177" t="s">
        <v>398</v>
      </c>
    </row>
    <row r="8" spans="1:51" x14ac:dyDescent="0.2">
      <c r="A8" s="178"/>
      <c r="B8" s="179" t="s">
        <v>378</v>
      </c>
      <c r="C8" s="180"/>
      <c r="D8" s="181">
        <f>E8+F8+G8+H8+I8</f>
        <v>36</v>
      </c>
      <c r="E8" s="157">
        <f>SUM(E9:E11)</f>
        <v>16</v>
      </c>
      <c r="F8" s="157">
        <f>SUM(F9:F11)</f>
        <v>2</v>
      </c>
      <c r="G8" s="157">
        <f>SUM(G9:G11)</f>
        <v>1</v>
      </c>
      <c r="H8" s="157">
        <f>SUM(H9:H11)</f>
        <v>2</v>
      </c>
      <c r="I8" s="182">
        <f>SUM(I9:I11)</f>
        <v>15</v>
      </c>
      <c r="J8" s="181">
        <f>K8+L8+M8+N8+O8</f>
        <v>230</v>
      </c>
      <c r="K8" s="157">
        <f>SUM(K9:K11)</f>
        <v>112</v>
      </c>
      <c r="L8" s="157">
        <f>SUM(L9:L11)</f>
        <v>5</v>
      </c>
      <c r="M8" s="157">
        <f>SUM(M9:M11)</f>
        <v>16</v>
      </c>
      <c r="N8" s="157">
        <f>SUM(N9:N11)</f>
        <v>50</v>
      </c>
      <c r="O8" s="182">
        <f>SUM(O9:O11)</f>
        <v>47</v>
      </c>
      <c r="P8" s="181">
        <f>Q8+R8+S8+T8+U8</f>
        <v>266</v>
      </c>
      <c r="Q8" s="157">
        <f>SUM(Q9:Q11)</f>
        <v>128</v>
      </c>
      <c r="R8" s="157">
        <f>SUM(R9:R11)</f>
        <v>7</v>
      </c>
      <c r="S8" s="157">
        <f>SUM(S9:S11)</f>
        <v>17</v>
      </c>
      <c r="T8" s="157">
        <f>SUM(T9:T11)</f>
        <v>52</v>
      </c>
      <c r="U8" s="182">
        <f>SUM(U9:U11)</f>
        <v>62</v>
      </c>
      <c r="V8" s="181">
        <f>W8+X8+Y8+Z8+AA8</f>
        <v>238</v>
      </c>
      <c r="W8" s="157">
        <f>SUM(W9:W11)</f>
        <v>112</v>
      </c>
      <c r="X8" s="157">
        <f>SUM(X9:X11)</f>
        <v>6</v>
      </c>
      <c r="Y8" s="157">
        <f>SUM(Y9:Y11)</f>
        <v>15</v>
      </c>
      <c r="Z8" s="157">
        <f>SUM(Z9:Z11)</f>
        <v>51</v>
      </c>
      <c r="AA8" s="182">
        <f>SUM(AA9:AA11)</f>
        <v>54</v>
      </c>
      <c r="AB8" s="181">
        <f>AC8+AD8+AE8+AF8+AG8</f>
        <v>129</v>
      </c>
      <c r="AC8" s="157">
        <f>SUM(AC9:AC11)</f>
        <v>19</v>
      </c>
      <c r="AD8" s="157">
        <f>SUM(AD9:AD11)</f>
        <v>0</v>
      </c>
      <c r="AE8" s="157">
        <f>SUM(AE9:AE11)</f>
        <v>15</v>
      </c>
      <c r="AF8" s="157">
        <f>SUM(AF9:AF11)</f>
        <v>47</v>
      </c>
      <c r="AG8" s="182">
        <f>SUM(AG9:AG11)</f>
        <v>48</v>
      </c>
      <c r="AH8" s="181">
        <f>AI8+AJ8+AK8+AL8+AM8</f>
        <v>109</v>
      </c>
      <c r="AI8" s="157">
        <f>SUM(AI9:AI11)</f>
        <v>93</v>
      </c>
      <c r="AJ8" s="157">
        <f>SUM(AJ9:AJ11)</f>
        <v>6</v>
      </c>
      <c r="AK8" s="157">
        <f>SUM(AK9:AK11)</f>
        <v>0</v>
      </c>
      <c r="AL8" s="157">
        <f>SUM(AL9:AL11)</f>
        <v>4</v>
      </c>
      <c r="AM8" s="182">
        <f>SUM(AM9:AM11)</f>
        <v>6</v>
      </c>
      <c r="AN8" s="181">
        <f>AO8+AP8+AQ8+AR8+AS8</f>
        <v>189</v>
      </c>
      <c r="AO8" s="157">
        <f>SUM(AO9:AO11)</f>
        <v>88</v>
      </c>
      <c r="AP8" s="157">
        <f>SUM(AP9:AP11)</f>
        <v>3</v>
      </c>
      <c r="AQ8" s="157">
        <f>SUM(AQ9:AQ11)</f>
        <v>15</v>
      </c>
      <c r="AR8" s="157">
        <f>SUM(AR9:AR11)</f>
        <v>51</v>
      </c>
      <c r="AS8" s="182">
        <f>SUM(AS9:AS11)</f>
        <v>32</v>
      </c>
      <c r="AT8" s="181">
        <f>AU8+AV8+AW8+AX8+AY8</f>
        <v>28</v>
      </c>
      <c r="AU8" s="157">
        <f>SUM(AU9:AU11)</f>
        <v>16</v>
      </c>
      <c r="AV8" s="157">
        <f>SUM(AV9:AV11)</f>
        <v>1</v>
      </c>
      <c r="AW8" s="157">
        <f>SUM(AW9:AW11)</f>
        <v>2</v>
      </c>
      <c r="AX8" s="157">
        <f>SUM(AX9:AX11)</f>
        <v>1</v>
      </c>
      <c r="AY8" s="182">
        <f>SUM(AY9:AY11)</f>
        <v>8</v>
      </c>
    </row>
    <row r="9" spans="1:51" x14ac:dyDescent="0.2">
      <c r="A9" s="154">
        <v>1</v>
      </c>
      <c r="B9" s="183" t="s">
        <v>593</v>
      </c>
      <c r="C9" s="154" t="s">
        <v>597</v>
      </c>
      <c r="D9" s="181">
        <f t="shared" ref="D9:D11" si="0">E9+F9+G9+H9+I9</f>
        <v>15</v>
      </c>
      <c r="E9" s="184">
        <v>8</v>
      </c>
      <c r="F9" s="92">
        <v>1</v>
      </c>
      <c r="G9" s="92">
        <v>0</v>
      </c>
      <c r="H9" s="92">
        <v>1</v>
      </c>
      <c r="I9" s="159">
        <v>5</v>
      </c>
      <c r="J9" s="181">
        <f t="shared" ref="J9:J11" si="1">K9+L9+M9+N9+O9</f>
        <v>86</v>
      </c>
      <c r="K9" s="185">
        <v>43</v>
      </c>
      <c r="L9" s="92">
        <v>1</v>
      </c>
      <c r="M9" s="92">
        <v>7</v>
      </c>
      <c r="N9" s="92">
        <v>19</v>
      </c>
      <c r="O9" s="159">
        <v>16</v>
      </c>
      <c r="P9" s="181">
        <f>Q9+R9+S9+T9+U9</f>
        <v>101</v>
      </c>
      <c r="Q9" s="156">
        <f>E9+K9</f>
        <v>51</v>
      </c>
      <c r="R9" s="156">
        <f t="shared" ref="R9:U9" si="2">F9+L9</f>
        <v>2</v>
      </c>
      <c r="S9" s="156">
        <f t="shared" si="2"/>
        <v>7</v>
      </c>
      <c r="T9" s="156">
        <f t="shared" si="2"/>
        <v>20</v>
      </c>
      <c r="U9" s="158">
        <f t="shared" si="2"/>
        <v>21</v>
      </c>
      <c r="V9" s="181">
        <f t="shared" ref="V9:V11" si="3">W9+X9+Y9+Z9+AA9</f>
        <v>89</v>
      </c>
      <c r="W9" s="156">
        <f>AC9+AI9</f>
        <v>46</v>
      </c>
      <c r="X9" s="156">
        <f>AD9+AJ9</f>
        <v>2</v>
      </c>
      <c r="Y9" s="156">
        <f>AE9+AK9</f>
        <v>6</v>
      </c>
      <c r="Z9" s="156">
        <f>AF9+AL9</f>
        <v>19</v>
      </c>
      <c r="AA9" s="158">
        <f>AG9+AM9</f>
        <v>16</v>
      </c>
      <c r="AB9" s="181">
        <f t="shared" ref="AB9:AB11" si="4">AC9+AD9+AE9+AF9+AG9</f>
        <v>52</v>
      </c>
      <c r="AC9" s="92">
        <v>13</v>
      </c>
      <c r="AD9" s="92">
        <v>0</v>
      </c>
      <c r="AE9" s="92">
        <v>6</v>
      </c>
      <c r="AF9" s="92">
        <v>17</v>
      </c>
      <c r="AG9" s="159">
        <v>16</v>
      </c>
      <c r="AH9" s="181">
        <f t="shared" ref="AH9:AH11" si="5">AI9+AJ9+AK9+AL9+AM9</f>
        <v>37</v>
      </c>
      <c r="AI9" s="92">
        <v>33</v>
      </c>
      <c r="AJ9" s="92">
        <v>2</v>
      </c>
      <c r="AK9" s="92">
        <v>0</v>
      </c>
      <c r="AL9" s="92">
        <v>2</v>
      </c>
      <c r="AM9" s="159">
        <v>0</v>
      </c>
      <c r="AN9" s="181">
        <f t="shared" ref="AN9:AN11" si="6">AO9+AP9+AQ9+AR9+AS9</f>
        <v>64</v>
      </c>
      <c r="AO9" s="92">
        <v>34</v>
      </c>
      <c r="AP9" s="92">
        <v>0</v>
      </c>
      <c r="AQ9" s="92">
        <v>6</v>
      </c>
      <c r="AR9" s="92">
        <v>19</v>
      </c>
      <c r="AS9" s="159">
        <v>5</v>
      </c>
      <c r="AT9" s="181">
        <f t="shared" ref="AT9:AT11" si="7">AU9+AV9+AW9+AX9+AY9</f>
        <v>12</v>
      </c>
      <c r="AU9" s="156">
        <f>Q9-W9</f>
        <v>5</v>
      </c>
      <c r="AV9" s="156">
        <f>R9-X9</f>
        <v>0</v>
      </c>
      <c r="AW9" s="156">
        <f>S9-Y9</f>
        <v>1</v>
      </c>
      <c r="AX9" s="156">
        <f>T9-Z9</f>
        <v>1</v>
      </c>
      <c r="AY9" s="158">
        <f>U9-AA9</f>
        <v>5</v>
      </c>
    </row>
    <row r="10" spans="1:51" x14ac:dyDescent="0.2">
      <c r="A10" s="154">
        <v>2</v>
      </c>
      <c r="B10" s="183" t="s">
        <v>594</v>
      </c>
      <c r="C10" s="154" t="s">
        <v>599</v>
      </c>
      <c r="D10" s="181">
        <f t="shared" si="0"/>
        <v>14</v>
      </c>
      <c r="E10" s="92">
        <v>6</v>
      </c>
      <c r="F10" s="92">
        <v>1</v>
      </c>
      <c r="G10" s="92">
        <v>1</v>
      </c>
      <c r="H10" s="92">
        <v>0</v>
      </c>
      <c r="I10" s="159">
        <v>6</v>
      </c>
      <c r="J10" s="181">
        <f t="shared" si="1"/>
        <v>75</v>
      </c>
      <c r="K10" s="185">
        <v>36</v>
      </c>
      <c r="L10" s="92">
        <v>1</v>
      </c>
      <c r="M10" s="92">
        <v>7</v>
      </c>
      <c r="N10" s="92">
        <v>17</v>
      </c>
      <c r="O10" s="159">
        <v>14</v>
      </c>
      <c r="P10" s="181">
        <f t="shared" ref="P10:P11" si="8">Q10+R10+S10+T10+U10</f>
        <v>89</v>
      </c>
      <c r="Q10" s="156">
        <f t="shared" ref="Q10:Q11" si="9">E10+K10</f>
        <v>42</v>
      </c>
      <c r="R10" s="156">
        <f t="shared" ref="R10:R11" si="10">F10+L10</f>
        <v>2</v>
      </c>
      <c r="S10" s="156">
        <f t="shared" ref="S10:S11" si="11">G10+M10</f>
        <v>8</v>
      </c>
      <c r="T10" s="156">
        <f t="shared" ref="T10:T11" si="12">H10+N10</f>
        <v>17</v>
      </c>
      <c r="U10" s="158">
        <f t="shared" ref="U10:U11" si="13">I10+O10</f>
        <v>20</v>
      </c>
      <c r="V10" s="181">
        <f t="shared" si="3"/>
        <v>77</v>
      </c>
      <c r="W10" s="156">
        <f t="shared" ref="W10:AA11" si="14">AC10+AI10</f>
        <v>34</v>
      </c>
      <c r="X10" s="156">
        <f t="shared" si="14"/>
        <v>2</v>
      </c>
      <c r="Y10" s="156">
        <f t="shared" si="14"/>
        <v>7</v>
      </c>
      <c r="Z10" s="156">
        <f t="shared" si="14"/>
        <v>17</v>
      </c>
      <c r="AA10" s="158">
        <f t="shared" si="14"/>
        <v>17</v>
      </c>
      <c r="AB10" s="181">
        <f t="shared" si="4"/>
        <v>36</v>
      </c>
      <c r="AC10" s="92">
        <v>0</v>
      </c>
      <c r="AD10" s="92">
        <v>0</v>
      </c>
      <c r="AE10" s="92">
        <v>7</v>
      </c>
      <c r="AF10" s="92">
        <v>15</v>
      </c>
      <c r="AG10" s="159">
        <v>14</v>
      </c>
      <c r="AH10" s="181">
        <f t="shared" si="5"/>
        <v>41</v>
      </c>
      <c r="AI10" s="92">
        <v>34</v>
      </c>
      <c r="AJ10" s="92">
        <v>2</v>
      </c>
      <c r="AK10" s="92">
        <v>0</v>
      </c>
      <c r="AL10" s="92">
        <v>2</v>
      </c>
      <c r="AM10" s="159">
        <v>3</v>
      </c>
      <c r="AN10" s="181">
        <f t="shared" si="6"/>
        <v>61</v>
      </c>
      <c r="AO10" s="92">
        <v>26</v>
      </c>
      <c r="AP10" s="92">
        <v>1</v>
      </c>
      <c r="AQ10" s="92">
        <v>7</v>
      </c>
      <c r="AR10" s="92">
        <v>17</v>
      </c>
      <c r="AS10" s="159">
        <v>10</v>
      </c>
      <c r="AT10" s="181">
        <f t="shared" si="7"/>
        <v>12</v>
      </c>
      <c r="AU10" s="156">
        <f t="shared" ref="AU10:AY11" si="15">Q10-W10</f>
        <v>8</v>
      </c>
      <c r="AV10" s="156">
        <f t="shared" si="15"/>
        <v>0</v>
      </c>
      <c r="AW10" s="156">
        <f t="shared" si="15"/>
        <v>1</v>
      </c>
      <c r="AX10" s="156">
        <f t="shared" si="15"/>
        <v>0</v>
      </c>
      <c r="AY10" s="158">
        <f t="shared" si="15"/>
        <v>3</v>
      </c>
    </row>
    <row r="11" spans="1:51" ht="13.5" thickBot="1" x14ac:dyDescent="0.25">
      <c r="A11" s="160">
        <v>3</v>
      </c>
      <c r="B11" s="186" t="s">
        <v>595</v>
      </c>
      <c r="C11" s="160" t="s">
        <v>598</v>
      </c>
      <c r="D11" s="187">
        <f t="shared" si="0"/>
        <v>7</v>
      </c>
      <c r="E11" s="163">
        <v>2</v>
      </c>
      <c r="F11" s="163">
        <v>0</v>
      </c>
      <c r="G11" s="163">
        <v>0</v>
      </c>
      <c r="H11" s="163">
        <v>1</v>
      </c>
      <c r="I11" s="161">
        <v>4</v>
      </c>
      <c r="J11" s="187">
        <f t="shared" si="1"/>
        <v>69</v>
      </c>
      <c r="K11" s="188">
        <v>33</v>
      </c>
      <c r="L11" s="163">
        <v>3</v>
      </c>
      <c r="M11" s="163">
        <v>2</v>
      </c>
      <c r="N11" s="163">
        <v>14</v>
      </c>
      <c r="O11" s="161">
        <v>17</v>
      </c>
      <c r="P11" s="187">
        <f t="shared" si="8"/>
        <v>76</v>
      </c>
      <c r="Q11" s="189">
        <f t="shared" si="9"/>
        <v>35</v>
      </c>
      <c r="R11" s="189">
        <f t="shared" si="10"/>
        <v>3</v>
      </c>
      <c r="S11" s="189">
        <f t="shared" si="11"/>
        <v>2</v>
      </c>
      <c r="T11" s="189">
        <f t="shared" si="12"/>
        <v>15</v>
      </c>
      <c r="U11" s="190">
        <f t="shared" si="13"/>
        <v>21</v>
      </c>
      <c r="V11" s="187">
        <f t="shared" si="3"/>
        <v>72</v>
      </c>
      <c r="W11" s="189">
        <f t="shared" si="14"/>
        <v>32</v>
      </c>
      <c r="X11" s="189">
        <f t="shared" si="14"/>
        <v>2</v>
      </c>
      <c r="Y11" s="189">
        <f t="shared" si="14"/>
        <v>2</v>
      </c>
      <c r="Z11" s="189">
        <f t="shared" si="14"/>
        <v>15</v>
      </c>
      <c r="AA11" s="190">
        <f t="shared" si="14"/>
        <v>21</v>
      </c>
      <c r="AB11" s="187">
        <f t="shared" si="4"/>
        <v>41</v>
      </c>
      <c r="AC11" s="163">
        <v>6</v>
      </c>
      <c r="AD11" s="163">
        <v>0</v>
      </c>
      <c r="AE11" s="163">
        <v>2</v>
      </c>
      <c r="AF11" s="163">
        <v>15</v>
      </c>
      <c r="AG11" s="161">
        <v>18</v>
      </c>
      <c r="AH11" s="187">
        <f t="shared" si="5"/>
        <v>31</v>
      </c>
      <c r="AI11" s="163">
        <v>26</v>
      </c>
      <c r="AJ11" s="163">
        <v>2</v>
      </c>
      <c r="AK11" s="163">
        <v>0</v>
      </c>
      <c r="AL11" s="163">
        <v>0</v>
      </c>
      <c r="AM11" s="161">
        <v>3</v>
      </c>
      <c r="AN11" s="187">
        <f t="shared" si="6"/>
        <v>64</v>
      </c>
      <c r="AO11" s="163">
        <v>28</v>
      </c>
      <c r="AP11" s="163">
        <v>2</v>
      </c>
      <c r="AQ11" s="163">
        <v>2</v>
      </c>
      <c r="AR11" s="163">
        <v>15</v>
      </c>
      <c r="AS11" s="161">
        <v>17</v>
      </c>
      <c r="AT11" s="187">
        <f t="shared" si="7"/>
        <v>4</v>
      </c>
      <c r="AU11" s="189">
        <f t="shared" si="15"/>
        <v>3</v>
      </c>
      <c r="AV11" s="189">
        <f t="shared" si="15"/>
        <v>1</v>
      </c>
      <c r="AW11" s="189">
        <f t="shared" si="15"/>
        <v>0</v>
      </c>
      <c r="AX11" s="189">
        <f t="shared" si="15"/>
        <v>0</v>
      </c>
      <c r="AY11" s="190">
        <f t="shared" si="15"/>
        <v>0</v>
      </c>
    </row>
    <row r="13" spans="1:51" ht="12.75" customHeight="1" x14ac:dyDescent="0.2">
      <c r="AN13" s="731" t="s">
        <v>60</v>
      </c>
      <c r="AO13" s="731"/>
      <c r="AP13" s="731"/>
      <c r="AQ13" s="731"/>
      <c r="AR13" s="731"/>
      <c r="AS13" s="731"/>
      <c r="AT13" s="731"/>
      <c r="AU13" s="731"/>
      <c r="AV13" s="731"/>
    </row>
    <row r="15" spans="1:51" ht="16.5" x14ac:dyDescent="0.25">
      <c r="AB15" s="165" t="s">
        <v>353</v>
      </c>
      <c r="AG15" s="166" t="s">
        <v>607</v>
      </c>
      <c r="AH15" s="168"/>
      <c r="AI15" s="168"/>
      <c r="AJ15" s="168"/>
      <c r="AK15" s="168"/>
      <c r="AL15" s="169"/>
      <c r="AM15" s="170"/>
      <c r="AN15" s="171"/>
      <c r="AO15" s="171"/>
    </row>
    <row r="16" spans="1:51" ht="16.5" x14ac:dyDescent="0.25">
      <c r="AB16" s="172"/>
      <c r="AG16" s="166"/>
      <c r="AH16" s="168"/>
      <c r="AI16" s="168"/>
      <c r="AJ16" s="168"/>
      <c r="AK16" s="168"/>
      <c r="AL16" s="173"/>
      <c r="AM16" s="173"/>
      <c r="AN16" s="171"/>
      <c r="AO16" s="171"/>
    </row>
    <row r="17" spans="28:44" x14ac:dyDescent="0.2">
      <c r="AB17" s="88"/>
      <c r="AG17" s="7" t="s">
        <v>610</v>
      </c>
      <c r="AH17" s="88"/>
      <c r="AI17" s="88"/>
      <c r="AJ17" s="88"/>
      <c r="AK17" s="88"/>
      <c r="AL17" s="7" t="s">
        <v>177</v>
      </c>
      <c r="AM17" s="88"/>
      <c r="AN17" s="88"/>
      <c r="AO17" s="88"/>
    </row>
    <row r="18" spans="28:44" x14ac:dyDescent="0.2">
      <c r="AR18" s="6" t="s">
        <v>604</v>
      </c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13:AV13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30">
    <cfRule type="cellIs" priority="1" operator="notEqual">
      <formula>$AT$8</formula>
    </cfRule>
  </conditionalFormatting>
  <pageMargins left="0.23622047244094491" right="0.23622047244094491" top="0.74803149606299213" bottom="0.74803149606299213" header="0.31496062992125984" footer="0.31496062992125984"/>
  <pageSetup paperSize="9" scale="90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58"/>
  <sheetViews>
    <sheetView zoomScale="70" zoomScaleNormal="70" workbookViewId="0"/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60" x14ac:dyDescent="0.2">
      <c r="B1" s="153" t="s">
        <v>363</v>
      </c>
      <c r="C1" s="151"/>
      <c r="X1" s="151"/>
      <c r="AS1" s="151"/>
      <c r="AZ1" s="151"/>
    </row>
    <row r="2" spans="1:60" s="65" customFormat="1" ht="30" customHeight="1" x14ac:dyDescent="0.2">
      <c r="B2" s="260"/>
      <c r="C2" s="698" t="s">
        <v>600</v>
      </c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  <c r="T2" s="698"/>
      <c r="U2" s="698"/>
      <c r="V2" s="698"/>
      <c r="W2" s="698"/>
      <c r="X2" s="260"/>
      <c r="Y2" s="260"/>
      <c r="Z2" s="260"/>
      <c r="AA2" s="260"/>
      <c r="AB2" s="739" t="s">
        <v>419</v>
      </c>
      <c r="AC2" s="739"/>
      <c r="AD2" s="739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</row>
    <row r="3" spans="1:60" ht="13.5" thickBot="1" x14ac:dyDescent="0.25">
      <c r="B3" s="261"/>
      <c r="C3" s="262"/>
      <c r="D3" s="262"/>
      <c r="E3" s="262"/>
      <c r="F3" s="262"/>
      <c r="G3" s="262"/>
      <c r="H3" s="262"/>
      <c r="I3" s="151" t="s">
        <v>462</v>
      </c>
      <c r="J3" s="151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</row>
    <row r="4" spans="1:60" ht="20.25" customHeight="1" thickBot="1" x14ac:dyDescent="0.25">
      <c r="A4" s="750" t="s">
        <v>399</v>
      </c>
      <c r="B4" s="752" t="s">
        <v>463</v>
      </c>
      <c r="C4" s="743" t="s">
        <v>427</v>
      </c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744"/>
      <c r="P4" s="744"/>
      <c r="Q4" s="744"/>
      <c r="R4" s="744"/>
      <c r="S4" s="744"/>
      <c r="T4" s="744"/>
      <c r="U4" s="744"/>
      <c r="V4" s="744"/>
      <c r="W4" s="745"/>
      <c r="X4" s="743" t="s">
        <v>427</v>
      </c>
      <c r="Y4" s="744"/>
      <c r="Z4" s="744"/>
      <c r="AA4" s="744"/>
      <c r="AB4" s="744"/>
      <c r="AC4" s="744"/>
      <c r="AD4" s="744"/>
      <c r="AE4" s="744"/>
      <c r="AF4" s="744"/>
      <c r="AG4" s="744"/>
      <c r="AH4" s="744"/>
      <c r="AI4" s="744"/>
      <c r="AJ4" s="744"/>
      <c r="AK4" s="744"/>
      <c r="AL4" s="744"/>
      <c r="AM4" s="744"/>
      <c r="AN4" s="744"/>
      <c r="AO4" s="744"/>
      <c r="AP4" s="744"/>
      <c r="AQ4" s="744"/>
      <c r="AR4" s="745"/>
      <c r="AS4" s="755" t="s">
        <v>453</v>
      </c>
      <c r="AT4" s="756"/>
      <c r="AU4" s="756"/>
      <c r="AV4" s="756"/>
      <c r="AW4" s="756"/>
      <c r="AX4" s="756"/>
      <c r="AY4" s="756"/>
      <c r="AZ4" s="756"/>
      <c r="BA4" s="756"/>
      <c r="BB4" s="756"/>
      <c r="BC4" s="756"/>
      <c r="BD4" s="756"/>
      <c r="BE4" s="756"/>
      <c r="BF4" s="757"/>
    </row>
    <row r="5" spans="1:60" ht="33" customHeight="1" x14ac:dyDescent="0.2">
      <c r="A5" s="751"/>
      <c r="B5" s="753"/>
      <c r="C5" s="737" t="s">
        <v>365</v>
      </c>
      <c r="D5" s="699"/>
      <c r="E5" s="699"/>
      <c r="F5" s="699"/>
      <c r="G5" s="699"/>
      <c r="H5" s="699"/>
      <c r="I5" s="699"/>
      <c r="J5" s="699"/>
      <c r="K5" s="699"/>
      <c r="L5" s="699"/>
      <c r="M5" s="699"/>
      <c r="N5" s="699"/>
      <c r="O5" s="699"/>
      <c r="P5" s="699"/>
      <c r="Q5" s="699"/>
      <c r="R5" s="699"/>
      <c r="S5" s="699"/>
      <c r="T5" s="699"/>
      <c r="U5" s="699"/>
      <c r="V5" s="699"/>
      <c r="W5" s="738"/>
      <c r="X5" s="737" t="s">
        <v>366</v>
      </c>
      <c r="Y5" s="699"/>
      <c r="Z5" s="699"/>
      <c r="AA5" s="699"/>
      <c r="AB5" s="699"/>
      <c r="AC5" s="699"/>
      <c r="AD5" s="699"/>
      <c r="AE5" s="699"/>
      <c r="AF5" s="699"/>
      <c r="AG5" s="699"/>
      <c r="AH5" s="699"/>
      <c r="AI5" s="699"/>
      <c r="AJ5" s="699"/>
      <c r="AK5" s="699"/>
      <c r="AL5" s="699"/>
      <c r="AM5" s="699"/>
      <c r="AN5" s="699"/>
      <c r="AO5" s="699"/>
      <c r="AP5" s="699"/>
      <c r="AQ5" s="699"/>
      <c r="AR5" s="738"/>
      <c r="AS5" s="758" t="s">
        <v>365</v>
      </c>
      <c r="AT5" s="759"/>
      <c r="AU5" s="759"/>
      <c r="AV5" s="759"/>
      <c r="AW5" s="759"/>
      <c r="AX5" s="759"/>
      <c r="AY5" s="760"/>
      <c r="AZ5" s="761" t="s">
        <v>366</v>
      </c>
      <c r="BA5" s="762"/>
      <c r="BB5" s="762"/>
      <c r="BC5" s="762"/>
      <c r="BD5" s="762"/>
      <c r="BE5" s="762"/>
      <c r="BF5" s="763"/>
    </row>
    <row r="6" spans="1:60" x14ac:dyDescent="0.2">
      <c r="A6" s="751"/>
      <c r="B6" s="753"/>
      <c r="C6" s="746" t="s">
        <v>367</v>
      </c>
      <c r="D6" s="747"/>
      <c r="E6" s="747"/>
      <c r="F6" s="747"/>
      <c r="G6" s="747"/>
      <c r="H6" s="747"/>
      <c r="I6" s="747"/>
      <c r="J6" s="747"/>
      <c r="K6" s="747"/>
      <c r="L6" s="747"/>
      <c r="M6" s="747"/>
      <c r="N6" s="747"/>
      <c r="O6" s="747"/>
      <c r="P6" s="747"/>
      <c r="Q6" s="747"/>
      <c r="R6" s="747"/>
      <c r="S6" s="747"/>
      <c r="T6" s="747"/>
      <c r="U6" s="747"/>
      <c r="V6" s="747"/>
      <c r="W6" s="748"/>
      <c r="X6" s="746" t="s">
        <v>367</v>
      </c>
      <c r="Y6" s="747"/>
      <c r="Z6" s="747"/>
      <c r="AA6" s="747"/>
      <c r="AB6" s="747"/>
      <c r="AC6" s="747"/>
      <c r="AD6" s="747"/>
      <c r="AE6" s="747"/>
      <c r="AF6" s="747"/>
      <c r="AG6" s="747"/>
      <c r="AH6" s="747"/>
      <c r="AI6" s="747"/>
      <c r="AJ6" s="747"/>
      <c r="AK6" s="747"/>
      <c r="AL6" s="747"/>
      <c r="AM6" s="747"/>
      <c r="AN6" s="747"/>
      <c r="AO6" s="747"/>
      <c r="AP6" s="747"/>
      <c r="AQ6" s="747"/>
      <c r="AR6" s="748"/>
      <c r="AS6" s="746" t="s">
        <v>367</v>
      </c>
      <c r="AT6" s="747"/>
      <c r="AU6" s="747"/>
      <c r="AV6" s="747"/>
      <c r="AW6" s="747"/>
      <c r="AX6" s="747"/>
      <c r="AY6" s="748"/>
      <c r="AZ6" s="764" t="s">
        <v>367</v>
      </c>
      <c r="BA6" s="765"/>
      <c r="BB6" s="765"/>
      <c r="BC6" s="765"/>
      <c r="BD6" s="765"/>
      <c r="BE6" s="765"/>
      <c r="BF6" s="766"/>
    </row>
    <row r="7" spans="1:60" s="267" customFormat="1" ht="24" customHeight="1" x14ac:dyDescent="0.2">
      <c r="A7" s="751"/>
      <c r="B7" s="754"/>
      <c r="C7" s="263" t="s">
        <v>88</v>
      </c>
      <c r="D7" s="264">
        <v>1</v>
      </c>
      <c r="E7" s="264" t="s">
        <v>53</v>
      </c>
      <c r="F7" s="264" t="s">
        <v>400</v>
      </c>
      <c r="G7" s="264" t="s">
        <v>401</v>
      </c>
      <c r="H7" s="264" t="s">
        <v>368</v>
      </c>
      <c r="I7" s="264" t="s">
        <v>369</v>
      </c>
      <c r="J7" s="264" t="s">
        <v>370</v>
      </c>
      <c r="K7" s="264" t="s">
        <v>464</v>
      </c>
      <c r="L7" s="264" t="s">
        <v>465</v>
      </c>
      <c r="M7" s="264" t="s">
        <v>466</v>
      </c>
      <c r="N7" s="264" t="s">
        <v>467</v>
      </c>
      <c r="O7" s="264" t="s">
        <v>468</v>
      </c>
      <c r="P7" s="264" t="s">
        <v>469</v>
      </c>
      <c r="Q7" s="264" t="s">
        <v>371</v>
      </c>
      <c r="R7" s="264" t="s">
        <v>372</v>
      </c>
      <c r="S7" s="264" t="s">
        <v>373</v>
      </c>
      <c r="T7" s="264" t="s">
        <v>54</v>
      </c>
      <c r="U7" s="264" t="s">
        <v>55</v>
      </c>
      <c r="V7" s="264" t="s">
        <v>56</v>
      </c>
      <c r="W7" s="265" t="s">
        <v>57</v>
      </c>
      <c r="X7" s="263" t="s">
        <v>88</v>
      </c>
      <c r="Y7" s="264">
        <v>1</v>
      </c>
      <c r="Z7" s="264" t="s">
        <v>53</v>
      </c>
      <c r="AA7" s="264" t="s">
        <v>400</v>
      </c>
      <c r="AB7" s="264" t="s">
        <v>401</v>
      </c>
      <c r="AC7" s="264" t="s">
        <v>368</v>
      </c>
      <c r="AD7" s="264" t="s">
        <v>369</v>
      </c>
      <c r="AE7" s="264" t="s">
        <v>370</v>
      </c>
      <c r="AF7" s="264" t="s">
        <v>464</v>
      </c>
      <c r="AG7" s="264" t="s">
        <v>465</v>
      </c>
      <c r="AH7" s="264" t="s">
        <v>466</v>
      </c>
      <c r="AI7" s="264" t="s">
        <v>467</v>
      </c>
      <c r="AJ7" s="264" t="s">
        <v>468</v>
      </c>
      <c r="AK7" s="264" t="s">
        <v>469</v>
      </c>
      <c r="AL7" s="264" t="s">
        <v>371</v>
      </c>
      <c r="AM7" s="264" t="s">
        <v>372</v>
      </c>
      <c r="AN7" s="264" t="s">
        <v>373</v>
      </c>
      <c r="AO7" s="264" t="s">
        <v>54</v>
      </c>
      <c r="AP7" s="264" t="s">
        <v>55</v>
      </c>
      <c r="AQ7" s="264" t="s">
        <v>56</v>
      </c>
      <c r="AR7" s="265" t="s">
        <v>57</v>
      </c>
      <c r="AS7" s="263" t="s">
        <v>88</v>
      </c>
      <c r="AT7" s="264">
        <v>1</v>
      </c>
      <c r="AU7" s="264" t="s">
        <v>53</v>
      </c>
      <c r="AV7" s="264" t="s">
        <v>400</v>
      </c>
      <c r="AW7" s="264" t="s">
        <v>368</v>
      </c>
      <c r="AX7" s="264" t="s">
        <v>369</v>
      </c>
      <c r="AY7" s="265">
        <v>4</v>
      </c>
      <c r="AZ7" s="266" t="s">
        <v>88</v>
      </c>
      <c r="BA7" s="264">
        <v>1</v>
      </c>
      <c r="BB7" s="264" t="s">
        <v>53</v>
      </c>
      <c r="BC7" s="264" t="s">
        <v>400</v>
      </c>
      <c r="BD7" s="264" t="s">
        <v>368</v>
      </c>
      <c r="BE7" s="264" t="s">
        <v>369</v>
      </c>
      <c r="BF7" s="265">
        <v>4</v>
      </c>
    </row>
    <row r="8" spans="1:60" x14ac:dyDescent="0.2">
      <c r="A8" s="268"/>
      <c r="B8" s="269" t="s">
        <v>402</v>
      </c>
      <c r="C8" s="181">
        <f t="shared" ref="C8:C11" si="0">D8+E8+F8+G8+H8+I8+J8+K8+L8+M8+N8+O8+P8+Q8+R8+S8+T8+U8+V8+W8</f>
        <v>3</v>
      </c>
      <c r="D8" s="156">
        <f t="shared" ref="D8:W8" si="1">SUM(D9:D11)</f>
        <v>0</v>
      </c>
      <c r="E8" s="156">
        <f t="shared" si="1"/>
        <v>1</v>
      </c>
      <c r="F8" s="156">
        <f t="shared" si="1"/>
        <v>0</v>
      </c>
      <c r="G8" s="156">
        <f t="shared" si="1"/>
        <v>0</v>
      </c>
      <c r="H8" s="156">
        <f t="shared" si="1"/>
        <v>0</v>
      </c>
      <c r="I8" s="156">
        <f t="shared" si="1"/>
        <v>0</v>
      </c>
      <c r="J8" s="156">
        <f t="shared" si="1"/>
        <v>0</v>
      </c>
      <c r="K8" s="156">
        <f t="shared" si="1"/>
        <v>1</v>
      </c>
      <c r="L8" s="156">
        <f t="shared" si="1"/>
        <v>0</v>
      </c>
      <c r="M8" s="156">
        <f t="shared" si="1"/>
        <v>0</v>
      </c>
      <c r="N8" s="156">
        <f t="shared" si="1"/>
        <v>0</v>
      </c>
      <c r="O8" s="156">
        <f t="shared" si="1"/>
        <v>0</v>
      </c>
      <c r="P8" s="156">
        <f t="shared" si="1"/>
        <v>0</v>
      </c>
      <c r="Q8" s="156">
        <f t="shared" si="1"/>
        <v>0</v>
      </c>
      <c r="R8" s="156">
        <f t="shared" si="1"/>
        <v>0</v>
      </c>
      <c r="S8" s="156">
        <f t="shared" si="1"/>
        <v>0</v>
      </c>
      <c r="T8" s="156">
        <f t="shared" si="1"/>
        <v>0</v>
      </c>
      <c r="U8" s="156">
        <f t="shared" si="1"/>
        <v>0</v>
      </c>
      <c r="V8" s="156">
        <f t="shared" si="1"/>
        <v>0</v>
      </c>
      <c r="W8" s="158">
        <f t="shared" si="1"/>
        <v>1</v>
      </c>
      <c r="X8" s="181">
        <f t="shared" ref="X8:X11" si="2">Y8+Z8+AA8+AB8+AC8+AD8+AE8+AF8+AG8+AH8+AI8+AJ8+AK8+AL8+AM8+AN8+AO8+AP8+AQ8+AR8</f>
        <v>3</v>
      </c>
      <c r="Y8" s="156">
        <f t="shared" ref="Y8:AR8" si="3">SUM(Y9:Y11)</f>
        <v>2</v>
      </c>
      <c r="Z8" s="156">
        <f t="shared" si="3"/>
        <v>0</v>
      </c>
      <c r="AA8" s="156">
        <f t="shared" si="3"/>
        <v>0</v>
      </c>
      <c r="AB8" s="156">
        <f t="shared" si="3"/>
        <v>0</v>
      </c>
      <c r="AC8" s="156">
        <f t="shared" si="3"/>
        <v>1</v>
      </c>
      <c r="AD8" s="156">
        <f t="shared" si="3"/>
        <v>0</v>
      </c>
      <c r="AE8" s="156">
        <f t="shared" si="3"/>
        <v>0</v>
      </c>
      <c r="AF8" s="156">
        <f t="shared" si="3"/>
        <v>0</v>
      </c>
      <c r="AG8" s="156">
        <f t="shared" si="3"/>
        <v>0</v>
      </c>
      <c r="AH8" s="156">
        <f t="shared" si="3"/>
        <v>0</v>
      </c>
      <c r="AI8" s="156">
        <f t="shared" si="3"/>
        <v>0</v>
      </c>
      <c r="AJ8" s="156">
        <f t="shared" si="3"/>
        <v>0</v>
      </c>
      <c r="AK8" s="156">
        <f t="shared" si="3"/>
        <v>0</v>
      </c>
      <c r="AL8" s="156">
        <f t="shared" si="3"/>
        <v>0</v>
      </c>
      <c r="AM8" s="156">
        <f t="shared" si="3"/>
        <v>0</v>
      </c>
      <c r="AN8" s="156">
        <f t="shared" si="3"/>
        <v>0</v>
      </c>
      <c r="AO8" s="156">
        <f t="shared" si="3"/>
        <v>0</v>
      </c>
      <c r="AP8" s="156">
        <f t="shared" si="3"/>
        <v>0</v>
      </c>
      <c r="AQ8" s="156">
        <f t="shared" si="3"/>
        <v>0</v>
      </c>
      <c r="AR8" s="156">
        <f t="shared" si="3"/>
        <v>0</v>
      </c>
      <c r="AS8" s="181">
        <f>AT8+AU8+AV8+AW8+AX8+AY8</f>
        <v>7</v>
      </c>
      <c r="AT8" s="156">
        <f t="shared" ref="AT8:AY8" si="4">SUM(AT9:AT11)</f>
        <v>4</v>
      </c>
      <c r="AU8" s="156">
        <f t="shared" si="4"/>
        <v>1</v>
      </c>
      <c r="AV8" s="156">
        <f t="shared" si="4"/>
        <v>0</v>
      </c>
      <c r="AW8" s="156">
        <f t="shared" si="4"/>
        <v>2</v>
      </c>
      <c r="AX8" s="156">
        <f t="shared" si="4"/>
        <v>0</v>
      </c>
      <c r="AY8" s="158">
        <f t="shared" si="4"/>
        <v>0</v>
      </c>
      <c r="AZ8" s="155">
        <f>BA8+BB8+BC8+BD8+BE8+BF8</f>
        <v>0</v>
      </c>
      <c r="BA8" s="156">
        <f t="shared" ref="BA8:BF8" si="5">SUM(BA9:BA11)</f>
        <v>0</v>
      </c>
      <c r="BB8" s="156">
        <f t="shared" si="5"/>
        <v>0</v>
      </c>
      <c r="BC8" s="156">
        <f t="shared" si="5"/>
        <v>0</v>
      </c>
      <c r="BD8" s="156">
        <f t="shared" si="5"/>
        <v>0</v>
      </c>
      <c r="BE8" s="156">
        <f t="shared" si="5"/>
        <v>0</v>
      </c>
      <c r="BF8" s="158">
        <f t="shared" si="5"/>
        <v>0</v>
      </c>
    </row>
    <row r="9" spans="1:60" x14ac:dyDescent="0.2">
      <c r="A9" s="191"/>
      <c r="B9" s="154" t="s">
        <v>593</v>
      </c>
      <c r="C9" s="181">
        <f t="shared" si="0"/>
        <v>1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>
        <v>1</v>
      </c>
      <c r="X9" s="181">
        <f t="shared" si="2"/>
        <v>2</v>
      </c>
      <c r="Y9" s="92">
        <v>1</v>
      </c>
      <c r="Z9" s="92"/>
      <c r="AA9" s="92"/>
      <c r="AB9" s="92"/>
      <c r="AC9" s="92">
        <v>1</v>
      </c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181">
        <f t="shared" ref="AS9:AS11" si="6">AT9+AU9+AV9+AW9+AX9+AY9</f>
        <v>3</v>
      </c>
      <c r="AT9" s="92">
        <v>1</v>
      </c>
      <c r="AU9" s="92"/>
      <c r="AV9" s="92"/>
      <c r="AW9" s="92">
        <v>2</v>
      </c>
      <c r="AX9" s="92"/>
      <c r="AY9" s="159"/>
      <c r="AZ9" s="155">
        <f t="shared" ref="AZ9:AZ11" si="7">BA9+BB9+BC9+BD9+BE9+BF9</f>
        <v>0</v>
      </c>
      <c r="BA9" s="92"/>
      <c r="BB9" s="92"/>
      <c r="BC9" s="92"/>
      <c r="BD9" s="92"/>
      <c r="BE9" s="92"/>
      <c r="BF9" s="159"/>
    </row>
    <row r="10" spans="1:60" x14ac:dyDescent="0.2">
      <c r="A10" s="154"/>
      <c r="B10" s="154" t="s">
        <v>594</v>
      </c>
      <c r="C10" s="181">
        <f t="shared" si="0"/>
        <v>0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159"/>
      <c r="X10" s="181">
        <f t="shared" si="2"/>
        <v>0</v>
      </c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159"/>
      <c r="AS10" s="181">
        <f t="shared" si="6"/>
        <v>2</v>
      </c>
      <c r="AT10" s="92">
        <v>2</v>
      </c>
      <c r="AU10" s="92"/>
      <c r="AV10" s="92"/>
      <c r="AW10" s="92"/>
      <c r="AX10" s="92"/>
      <c r="AY10" s="159"/>
      <c r="AZ10" s="155">
        <f t="shared" si="7"/>
        <v>0</v>
      </c>
      <c r="BA10" s="92"/>
      <c r="BB10" s="92"/>
      <c r="BC10" s="92"/>
      <c r="BD10" s="92"/>
      <c r="BE10" s="92"/>
      <c r="BF10" s="159"/>
    </row>
    <row r="11" spans="1:60" ht="13.5" thickBot="1" x14ac:dyDescent="0.25">
      <c r="A11" s="160"/>
      <c r="B11" s="160" t="s">
        <v>595</v>
      </c>
      <c r="C11" s="187">
        <f t="shared" si="0"/>
        <v>2</v>
      </c>
      <c r="D11" s="163"/>
      <c r="E11" s="163">
        <v>1</v>
      </c>
      <c r="F11" s="163"/>
      <c r="G11" s="163"/>
      <c r="H11" s="163"/>
      <c r="I11" s="163"/>
      <c r="J11" s="163"/>
      <c r="K11" s="163">
        <v>1</v>
      </c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87">
        <f t="shared" si="2"/>
        <v>1</v>
      </c>
      <c r="Y11" s="163">
        <v>1</v>
      </c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87">
        <f t="shared" si="6"/>
        <v>2</v>
      </c>
      <c r="AT11" s="163">
        <v>1</v>
      </c>
      <c r="AU11" s="163">
        <v>1</v>
      </c>
      <c r="AV11" s="163"/>
      <c r="AW11" s="163"/>
      <c r="AX11" s="163"/>
      <c r="AY11" s="161"/>
      <c r="AZ11" s="162">
        <f t="shared" si="7"/>
        <v>0</v>
      </c>
      <c r="BA11" s="163"/>
      <c r="BB11" s="163"/>
      <c r="BC11" s="163"/>
      <c r="BD11" s="163"/>
      <c r="BE11" s="163"/>
      <c r="BF11" s="161"/>
    </row>
    <row r="12" spans="1:60" s="272" customFormat="1" x14ac:dyDescent="0.2">
      <c r="A12" s="270"/>
      <c r="B12" s="270"/>
      <c r="C12" s="271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1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1"/>
      <c r="AT12" s="270"/>
      <c r="AU12" s="270"/>
      <c r="AV12" s="270"/>
      <c r="AW12" s="270"/>
      <c r="AX12" s="270"/>
      <c r="AY12" s="270"/>
      <c r="AZ12" s="271"/>
      <c r="BA12" s="270"/>
      <c r="BB12" s="270"/>
      <c r="BC12" s="270"/>
      <c r="BD12" s="270"/>
      <c r="BE12" s="270"/>
      <c r="BF12" s="270"/>
    </row>
    <row r="13" spans="1:60" s="272" customFormat="1" ht="12.75" customHeight="1" x14ac:dyDescent="0.2">
      <c r="A13" s="270"/>
      <c r="AY13" s="731" t="s">
        <v>60</v>
      </c>
      <c r="AZ13" s="731"/>
      <c r="BA13" s="731"/>
      <c r="BB13" s="731"/>
      <c r="BC13" s="731"/>
      <c r="BD13" s="731"/>
      <c r="BE13" s="731"/>
      <c r="BF13" s="731"/>
      <c r="BG13" s="94"/>
      <c r="BH13" s="94"/>
    </row>
    <row r="14" spans="1:60" ht="16.5" x14ac:dyDescent="0.25">
      <c r="A14" s="65"/>
      <c r="AS14" s="165" t="s">
        <v>353</v>
      </c>
      <c r="AV14" s="166" t="s">
        <v>607</v>
      </c>
      <c r="AW14" s="167"/>
      <c r="AX14" s="167"/>
      <c r="AY14" s="168"/>
      <c r="AZ14" s="169"/>
      <c r="BA14" s="168"/>
      <c r="BB14" s="168"/>
    </row>
    <row r="15" spans="1:60" ht="16.5" x14ac:dyDescent="0.25">
      <c r="AS15" s="172"/>
      <c r="AV15" s="166"/>
      <c r="AW15" s="167"/>
      <c r="AX15" s="167"/>
      <c r="AY15" s="168"/>
      <c r="AZ15" s="173"/>
      <c r="BA15" s="168"/>
      <c r="BB15" s="168"/>
    </row>
    <row r="16" spans="1:60" ht="15.75" x14ac:dyDescent="0.25">
      <c r="B16" s="192"/>
      <c r="AS16" s="88"/>
      <c r="AV16" s="7" t="s">
        <v>610</v>
      </c>
      <c r="AW16" s="88"/>
      <c r="AX16" s="88"/>
      <c r="AY16" s="88"/>
      <c r="AZ16" s="7" t="s">
        <v>177</v>
      </c>
      <c r="BA16" s="88"/>
      <c r="BB16" s="88"/>
    </row>
    <row r="17" spans="2:58" ht="16.5" customHeight="1" x14ac:dyDescent="0.25">
      <c r="B17" s="192"/>
      <c r="BF17" s="6" t="s">
        <v>604</v>
      </c>
    </row>
    <row r="18" spans="2:58" x14ac:dyDescent="0.2">
      <c r="B18" s="151"/>
    </row>
    <row r="19" spans="2:58" x14ac:dyDescent="0.2">
      <c r="B19" s="151"/>
    </row>
    <row r="20" spans="2:58" ht="12.75" customHeight="1" x14ac:dyDescent="0.25">
      <c r="B20" s="174" t="s">
        <v>379</v>
      </c>
      <c r="C20" s="67"/>
      <c r="X20" s="67"/>
      <c r="AS20" s="67"/>
      <c r="AZ20" s="67"/>
    </row>
    <row r="21" spans="2:58" ht="17.25" customHeight="1" x14ac:dyDescent="0.2">
      <c r="B21" s="67" t="s">
        <v>380</v>
      </c>
      <c r="C21" s="67"/>
      <c r="X21" s="67"/>
      <c r="AS21" s="67"/>
      <c r="AZ21" s="67"/>
    </row>
    <row r="22" spans="2:58" ht="15.75" customHeight="1" x14ac:dyDescent="0.2">
      <c r="B22" s="67" t="s">
        <v>403</v>
      </c>
      <c r="C22" s="67"/>
      <c r="X22" s="67"/>
      <c r="AS22" s="67"/>
      <c r="AZ22" s="67"/>
    </row>
    <row r="23" spans="2:58" ht="15.75" customHeight="1" x14ac:dyDescent="0.25">
      <c r="B23" s="174"/>
      <c r="C23" s="67"/>
      <c r="X23" s="67"/>
      <c r="AS23" s="67"/>
      <c r="AZ23" s="67"/>
    </row>
    <row r="24" spans="2:58" s="258" customFormat="1" ht="15.95" customHeight="1" x14ac:dyDescent="0.2">
      <c r="B24" s="749" t="s">
        <v>427</v>
      </c>
      <c r="C24" s="749"/>
      <c r="D24" s="749"/>
      <c r="E24" s="749"/>
      <c r="F24" s="749"/>
      <c r="G24" s="749"/>
      <c r="H24" s="749"/>
      <c r="I24" s="749"/>
      <c r="J24" s="749"/>
      <c r="K24" s="749"/>
      <c r="L24" s="749"/>
      <c r="M24" s="749"/>
      <c r="N24" s="749"/>
      <c r="O24" s="749"/>
      <c r="P24" s="749"/>
      <c r="Q24" s="749"/>
      <c r="R24" s="749"/>
      <c r="S24" s="749"/>
      <c r="T24" s="749"/>
      <c r="U24" s="749"/>
      <c r="V24" s="749"/>
      <c r="W24" s="749"/>
      <c r="X24" s="528"/>
      <c r="Y24" s="528"/>
      <c r="Z24" s="528"/>
      <c r="AA24" s="528"/>
      <c r="AB24" s="528"/>
      <c r="AC24" s="529"/>
      <c r="AS24" s="259"/>
      <c r="AZ24" s="259"/>
    </row>
    <row r="25" spans="2:58" ht="15.95" customHeight="1" x14ac:dyDescent="0.2">
      <c r="B25" s="742" t="s">
        <v>428</v>
      </c>
      <c r="C25" s="742"/>
      <c r="D25" s="742"/>
      <c r="E25" s="742"/>
      <c r="F25" s="742"/>
      <c r="G25" s="742"/>
      <c r="H25" s="742"/>
      <c r="I25" s="742"/>
      <c r="J25" s="742"/>
      <c r="K25" s="742"/>
      <c r="L25" s="742"/>
      <c r="M25" s="742"/>
      <c r="N25" s="742"/>
      <c r="O25" s="742"/>
      <c r="P25" s="742"/>
      <c r="Q25" s="742"/>
      <c r="R25" s="742"/>
      <c r="S25" s="742"/>
      <c r="T25" s="742"/>
      <c r="U25" s="742"/>
      <c r="V25" s="742"/>
      <c r="W25" s="742"/>
      <c r="X25" s="175"/>
      <c r="AS25" s="175"/>
      <c r="AZ25" s="175"/>
    </row>
    <row r="26" spans="2:58" ht="27.75" customHeight="1" x14ac:dyDescent="0.2">
      <c r="B26" s="741" t="s">
        <v>429</v>
      </c>
      <c r="C26" s="741"/>
      <c r="D26" s="741"/>
      <c r="E26" s="741"/>
      <c r="F26" s="741"/>
      <c r="G26" s="741"/>
      <c r="H26" s="741"/>
      <c r="I26" s="741"/>
      <c r="J26" s="741"/>
      <c r="K26" s="741"/>
      <c r="L26" s="741"/>
      <c r="M26" s="741"/>
      <c r="N26" s="741"/>
      <c r="O26" s="741"/>
      <c r="P26" s="741"/>
      <c r="Q26" s="741"/>
      <c r="R26" s="741"/>
      <c r="S26" s="741"/>
      <c r="T26" s="741"/>
      <c r="U26" s="741"/>
      <c r="V26" s="741"/>
      <c r="W26" s="741"/>
      <c r="X26" s="527"/>
      <c r="Y26" s="527"/>
      <c r="Z26" s="527"/>
      <c r="AA26" s="527"/>
      <c r="AB26" s="527"/>
      <c r="AS26" s="175"/>
      <c r="AZ26" s="175"/>
    </row>
    <row r="27" spans="2:58" ht="15.95" customHeight="1" x14ac:dyDescent="0.2">
      <c r="B27" s="740" t="s">
        <v>430</v>
      </c>
      <c r="C27" s="740"/>
      <c r="D27" s="740"/>
      <c r="E27" s="740"/>
      <c r="F27" s="740"/>
      <c r="G27" s="740"/>
      <c r="H27" s="740"/>
      <c r="I27" s="740"/>
      <c r="J27" s="740"/>
      <c r="K27" s="740"/>
      <c r="L27" s="740"/>
      <c r="M27" s="740"/>
      <c r="N27" s="740"/>
      <c r="O27" s="740"/>
      <c r="P27" s="740"/>
      <c r="Q27" s="740"/>
      <c r="R27" s="740"/>
      <c r="S27" s="740"/>
      <c r="T27" s="740"/>
      <c r="U27" s="740"/>
      <c r="V27" s="740"/>
      <c r="W27" s="740"/>
      <c r="X27" s="175"/>
      <c r="AS27" s="175"/>
      <c r="AZ27" s="175"/>
    </row>
    <row r="28" spans="2:58" ht="15.95" customHeight="1" x14ac:dyDescent="0.2">
      <c r="B28" s="740" t="s">
        <v>431</v>
      </c>
      <c r="C28" s="740"/>
      <c r="D28" s="740"/>
      <c r="E28" s="740"/>
      <c r="F28" s="740"/>
      <c r="G28" s="740"/>
      <c r="H28" s="740"/>
      <c r="I28" s="740"/>
      <c r="J28" s="740"/>
      <c r="K28" s="740"/>
      <c r="L28" s="740"/>
      <c r="M28" s="740"/>
      <c r="N28" s="740"/>
      <c r="O28" s="740"/>
      <c r="P28" s="740"/>
      <c r="Q28" s="740"/>
      <c r="R28" s="740"/>
      <c r="S28" s="740"/>
      <c r="T28" s="740"/>
      <c r="U28" s="740"/>
      <c r="V28" s="740"/>
      <c r="W28" s="740"/>
      <c r="X28" s="175"/>
      <c r="AS28" s="175"/>
      <c r="AZ28" s="175"/>
    </row>
    <row r="29" spans="2:58" ht="15.95" customHeight="1" x14ac:dyDescent="0.2">
      <c r="B29" s="740" t="s">
        <v>432</v>
      </c>
      <c r="C29" s="740"/>
      <c r="D29" s="740"/>
      <c r="E29" s="740"/>
      <c r="F29" s="740"/>
      <c r="G29" s="740"/>
      <c r="H29" s="740"/>
      <c r="I29" s="740"/>
      <c r="J29" s="740"/>
      <c r="K29" s="740"/>
      <c r="L29" s="740"/>
      <c r="M29" s="740"/>
      <c r="N29" s="740"/>
      <c r="O29" s="740"/>
      <c r="P29" s="740"/>
      <c r="Q29" s="740"/>
      <c r="R29" s="740"/>
      <c r="S29" s="740"/>
      <c r="T29" s="740"/>
      <c r="U29" s="740"/>
      <c r="V29" s="740"/>
      <c r="W29" s="740"/>
      <c r="X29" s="175"/>
      <c r="AS29" s="175"/>
      <c r="AZ29" s="175"/>
    </row>
    <row r="30" spans="2:58" ht="15.95" customHeight="1" x14ac:dyDescent="0.2">
      <c r="B30" s="741" t="s">
        <v>433</v>
      </c>
      <c r="C30" s="742"/>
      <c r="D30" s="742"/>
      <c r="E30" s="742"/>
      <c r="F30" s="742"/>
      <c r="G30" s="742"/>
      <c r="H30" s="742"/>
      <c r="I30" s="742"/>
      <c r="J30" s="742"/>
      <c r="K30" s="742"/>
      <c r="L30" s="742"/>
      <c r="M30" s="742"/>
      <c r="N30" s="742"/>
      <c r="O30" s="742"/>
      <c r="P30" s="742"/>
      <c r="Q30" s="742"/>
      <c r="R30" s="742"/>
      <c r="S30" s="742"/>
      <c r="T30" s="742"/>
      <c r="U30" s="742"/>
      <c r="V30" s="742"/>
      <c r="W30" s="742"/>
      <c r="X30" s="175"/>
      <c r="AS30" s="175"/>
      <c r="AZ30" s="175"/>
    </row>
    <row r="31" spans="2:58" ht="15.95" customHeight="1" x14ac:dyDescent="0.2">
      <c r="B31" s="740" t="s">
        <v>434</v>
      </c>
      <c r="C31" s="740"/>
      <c r="D31" s="740"/>
      <c r="E31" s="740"/>
      <c r="F31" s="740"/>
      <c r="G31" s="740"/>
      <c r="H31" s="740"/>
      <c r="I31" s="740"/>
      <c r="J31" s="740"/>
      <c r="K31" s="740"/>
      <c r="L31" s="740"/>
      <c r="M31" s="740"/>
      <c r="N31" s="740"/>
      <c r="O31" s="740"/>
      <c r="P31" s="740"/>
      <c r="Q31" s="740"/>
      <c r="R31" s="740"/>
      <c r="S31" s="740"/>
      <c r="T31" s="740"/>
      <c r="U31" s="740"/>
      <c r="V31" s="740"/>
      <c r="W31" s="740"/>
      <c r="X31" s="175"/>
      <c r="AS31" s="175"/>
      <c r="AZ31" s="175"/>
    </row>
    <row r="32" spans="2:58" ht="15.95" customHeight="1" x14ac:dyDescent="0.2">
      <c r="B32" s="740" t="s">
        <v>435</v>
      </c>
      <c r="C32" s="740"/>
      <c r="D32" s="740"/>
      <c r="E32" s="740"/>
      <c r="F32" s="740"/>
      <c r="G32" s="740"/>
      <c r="H32" s="740"/>
      <c r="I32" s="740"/>
      <c r="J32" s="740"/>
      <c r="K32" s="740"/>
      <c r="L32" s="740"/>
      <c r="M32" s="740"/>
      <c r="N32" s="740"/>
      <c r="O32" s="740"/>
      <c r="P32" s="740"/>
      <c r="Q32" s="740"/>
      <c r="R32" s="740"/>
      <c r="S32" s="740"/>
      <c r="T32" s="740"/>
      <c r="U32" s="740"/>
      <c r="V32" s="740"/>
      <c r="W32" s="740"/>
      <c r="X32" s="175"/>
      <c r="AS32" s="175"/>
      <c r="AZ32" s="175"/>
    </row>
    <row r="33" spans="2:52" ht="28.5" customHeight="1" x14ac:dyDescent="0.2">
      <c r="B33" s="740" t="s">
        <v>436</v>
      </c>
      <c r="C33" s="740"/>
      <c r="D33" s="740"/>
      <c r="E33" s="740"/>
      <c r="F33" s="740"/>
      <c r="G33" s="740"/>
      <c r="H33" s="740"/>
      <c r="I33" s="740"/>
      <c r="J33" s="740"/>
      <c r="K33" s="740"/>
      <c r="L33" s="740"/>
      <c r="M33" s="740"/>
      <c r="N33" s="740"/>
      <c r="O33" s="740"/>
      <c r="P33" s="740"/>
      <c r="Q33" s="740"/>
      <c r="R33" s="740"/>
      <c r="S33" s="740"/>
      <c r="T33" s="740"/>
      <c r="U33" s="740"/>
      <c r="V33" s="740"/>
      <c r="W33" s="740"/>
      <c r="X33" s="175"/>
      <c r="AS33" s="175"/>
      <c r="AZ33" s="175"/>
    </row>
    <row r="34" spans="2:52" ht="15.95" customHeight="1" x14ac:dyDescent="0.2">
      <c r="B34" s="741" t="s">
        <v>437</v>
      </c>
      <c r="C34" s="742"/>
      <c r="D34" s="742"/>
      <c r="E34" s="742"/>
      <c r="F34" s="742"/>
      <c r="G34" s="742"/>
      <c r="H34" s="742"/>
      <c r="I34" s="742"/>
      <c r="J34" s="742"/>
      <c r="K34" s="742"/>
      <c r="L34" s="742"/>
      <c r="M34" s="742"/>
      <c r="N34" s="742"/>
      <c r="O34" s="742"/>
      <c r="P34" s="742"/>
      <c r="Q34" s="742"/>
      <c r="R34" s="742"/>
      <c r="S34" s="742"/>
      <c r="T34" s="742"/>
      <c r="U34" s="742"/>
      <c r="V34" s="742"/>
      <c r="W34" s="742"/>
      <c r="X34" s="175"/>
      <c r="AS34" s="175"/>
      <c r="AZ34" s="175"/>
    </row>
    <row r="35" spans="2:52" ht="15.95" customHeight="1" x14ac:dyDescent="0.2">
      <c r="B35" s="740" t="s">
        <v>438</v>
      </c>
      <c r="C35" s="740"/>
      <c r="D35" s="740"/>
      <c r="E35" s="740"/>
      <c r="F35" s="740"/>
      <c r="G35" s="740"/>
      <c r="H35" s="740"/>
      <c r="I35" s="740"/>
      <c r="J35" s="740"/>
      <c r="K35" s="740"/>
      <c r="L35" s="740"/>
      <c r="M35" s="740"/>
      <c r="N35" s="740"/>
      <c r="O35" s="740"/>
      <c r="P35" s="740"/>
      <c r="Q35" s="740"/>
      <c r="R35" s="740"/>
      <c r="S35" s="740"/>
      <c r="T35" s="740"/>
      <c r="U35" s="740"/>
      <c r="V35" s="740"/>
      <c r="W35" s="740"/>
      <c r="X35" s="175"/>
      <c r="AS35" s="175"/>
      <c r="AZ35" s="175"/>
    </row>
    <row r="36" spans="2:52" ht="15.95" customHeight="1" x14ac:dyDescent="0.2">
      <c r="B36" s="740" t="s">
        <v>439</v>
      </c>
      <c r="C36" s="740"/>
      <c r="D36" s="740"/>
      <c r="E36" s="740"/>
      <c r="F36" s="740"/>
      <c r="G36" s="740"/>
      <c r="H36" s="740"/>
      <c r="I36" s="740"/>
      <c r="J36" s="740"/>
      <c r="K36" s="740"/>
      <c r="L36" s="740"/>
      <c r="M36" s="740"/>
      <c r="N36" s="740"/>
      <c r="O36" s="740"/>
      <c r="P36" s="740"/>
      <c r="Q36" s="740"/>
      <c r="R36" s="740"/>
      <c r="S36" s="740"/>
      <c r="T36" s="740"/>
      <c r="U36" s="740"/>
      <c r="V36" s="740"/>
      <c r="W36" s="740"/>
      <c r="X36" s="175"/>
      <c r="AS36" s="175"/>
      <c r="AZ36" s="175"/>
    </row>
    <row r="37" spans="2:52" ht="15.95" customHeight="1" x14ac:dyDescent="0.2">
      <c r="B37" s="740" t="s">
        <v>440</v>
      </c>
      <c r="C37" s="740"/>
      <c r="D37" s="740"/>
      <c r="E37" s="740"/>
      <c r="F37" s="740"/>
      <c r="G37" s="740"/>
      <c r="H37" s="740"/>
      <c r="I37" s="740"/>
      <c r="J37" s="740"/>
      <c r="K37" s="740"/>
      <c r="L37" s="740"/>
      <c r="M37" s="740"/>
      <c r="N37" s="740"/>
      <c r="O37" s="740"/>
      <c r="P37" s="740"/>
      <c r="Q37" s="740"/>
      <c r="R37" s="740"/>
      <c r="S37" s="740"/>
      <c r="T37" s="740"/>
      <c r="U37" s="740"/>
      <c r="V37" s="740"/>
      <c r="W37" s="740"/>
      <c r="X37" s="175"/>
      <c r="AS37" s="175"/>
      <c r="AZ37" s="175"/>
    </row>
    <row r="38" spans="2:52" ht="15.95" customHeight="1" x14ac:dyDescent="0.2">
      <c r="B38" s="740" t="s">
        <v>441</v>
      </c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0"/>
      <c r="N38" s="740"/>
      <c r="O38" s="740"/>
      <c r="P38" s="740"/>
      <c r="Q38" s="740"/>
      <c r="R38" s="740"/>
      <c r="S38" s="740"/>
      <c r="T38" s="740"/>
      <c r="U38" s="740"/>
      <c r="V38" s="740"/>
      <c r="W38" s="740"/>
      <c r="X38" s="175"/>
      <c r="AS38" s="175"/>
      <c r="AZ38" s="175"/>
    </row>
    <row r="39" spans="2:52" ht="15.95" customHeight="1" x14ac:dyDescent="0.2">
      <c r="B39" s="740" t="s">
        <v>442</v>
      </c>
      <c r="C39" s="740"/>
      <c r="D39" s="740"/>
      <c r="E39" s="740"/>
      <c r="F39" s="740"/>
      <c r="G39" s="740"/>
      <c r="H39" s="740"/>
      <c r="I39" s="740"/>
      <c r="J39" s="740"/>
      <c r="K39" s="740"/>
      <c r="L39" s="740"/>
      <c r="M39" s="740"/>
      <c r="N39" s="740"/>
      <c r="O39" s="740"/>
      <c r="P39" s="740"/>
      <c r="Q39" s="740"/>
      <c r="R39" s="740"/>
      <c r="S39" s="740"/>
      <c r="T39" s="740"/>
      <c r="U39" s="740"/>
      <c r="V39" s="740"/>
      <c r="W39" s="740"/>
      <c r="X39" s="175"/>
      <c r="AS39" s="175"/>
      <c r="AZ39" s="175"/>
    </row>
    <row r="40" spans="2:52" ht="15.95" customHeight="1" x14ac:dyDescent="0.2">
      <c r="B40" s="740" t="s">
        <v>443</v>
      </c>
      <c r="C40" s="740"/>
      <c r="D40" s="740"/>
      <c r="E40" s="740"/>
      <c r="F40" s="740"/>
      <c r="G40" s="740"/>
      <c r="H40" s="740"/>
      <c r="I40" s="740"/>
      <c r="J40" s="740"/>
      <c r="K40" s="740"/>
      <c r="L40" s="740"/>
      <c r="M40" s="740"/>
      <c r="N40" s="740"/>
      <c r="O40" s="740"/>
      <c r="P40" s="740"/>
      <c r="Q40" s="740"/>
      <c r="R40" s="740"/>
      <c r="S40" s="740"/>
      <c r="T40" s="740"/>
      <c r="U40" s="740"/>
      <c r="V40" s="740"/>
      <c r="W40" s="740"/>
      <c r="X40" s="175"/>
      <c r="AS40" s="175"/>
      <c r="AZ40" s="175"/>
    </row>
    <row r="41" spans="2:52" ht="15.95" customHeight="1" x14ac:dyDescent="0.2">
      <c r="B41" s="741" t="s">
        <v>444</v>
      </c>
      <c r="C41" s="742"/>
      <c r="D41" s="742"/>
      <c r="E41" s="742"/>
      <c r="F41" s="742"/>
      <c r="G41" s="742"/>
      <c r="H41" s="742"/>
      <c r="I41" s="742"/>
      <c r="J41" s="742"/>
      <c r="K41" s="742"/>
      <c r="L41" s="742"/>
      <c r="M41" s="742"/>
      <c r="N41" s="742"/>
      <c r="O41" s="742"/>
      <c r="P41" s="742"/>
      <c r="Q41" s="742"/>
      <c r="R41" s="742"/>
      <c r="S41" s="742"/>
      <c r="T41" s="742"/>
      <c r="U41" s="742"/>
      <c r="V41" s="742"/>
      <c r="W41" s="742"/>
      <c r="X41" s="175"/>
      <c r="AS41" s="175"/>
      <c r="AZ41" s="175"/>
    </row>
    <row r="42" spans="2:52" ht="15.95" customHeight="1" x14ac:dyDescent="0.2">
      <c r="B42" s="740" t="s">
        <v>445</v>
      </c>
      <c r="C42" s="740"/>
      <c r="D42" s="740"/>
      <c r="E42" s="740"/>
      <c r="F42" s="740"/>
      <c r="G42" s="740"/>
      <c r="H42" s="740"/>
      <c r="I42" s="740"/>
      <c r="J42" s="740"/>
      <c r="K42" s="740"/>
      <c r="L42" s="740"/>
      <c r="M42" s="740"/>
      <c r="N42" s="740"/>
      <c r="O42" s="740"/>
      <c r="P42" s="740"/>
      <c r="Q42" s="740"/>
      <c r="R42" s="740"/>
      <c r="S42" s="740"/>
      <c r="T42" s="740"/>
      <c r="U42" s="740"/>
      <c r="V42" s="740"/>
      <c r="W42" s="740"/>
      <c r="X42" s="175"/>
      <c r="AS42" s="175"/>
      <c r="AZ42" s="175"/>
    </row>
    <row r="43" spans="2:52" ht="15.95" customHeight="1" x14ac:dyDescent="0.2">
      <c r="B43" s="740" t="s">
        <v>446</v>
      </c>
      <c r="C43" s="740"/>
      <c r="D43" s="740"/>
      <c r="E43" s="740"/>
      <c r="F43" s="740"/>
      <c r="G43" s="740"/>
      <c r="H43" s="740"/>
      <c r="I43" s="740"/>
      <c r="J43" s="740"/>
      <c r="K43" s="740"/>
      <c r="L43" s="740"/>
      <c r="M43" s="740"/>
      <c r="N43" s="740"/>
      <c r="O43" s="740"/>
      <c r="P43" s="740"/>
      <c r="Q43" s="740"/>
      <c r="R43" s="740"/>
      <c r="S43" s="740"/>
      <c r="T43" s="740"/>
      <c r="U43" s="740"/>
      <c r="V43" s="740"/>
      <c r="W43" s="740"/>
      <c r="X43" s="175"/>
      <c r="AS43" s="175"/>
      <c r="AZ43" s="175"/>
    </row>
    <row r="44" spans="2:52" ht="15.95" customHeight="1" x14ac:dyDescent="0.2">
      <c r="B44" s="740" t="s">
        <v>447</v>
      </c>
      <c r="C44" s="740"/>
      <c r="D44" s="740"/>
      <c r="E44" s="740"/>
      <c r="F44" s="740"/>
      <c r="G44" s="740"/>
      <c r="H44" s="740"/>
      <c r="I44" s="740"/>
      <c r="J44" s="740"/>
      <c r="K44" s="740"/>
      <c r="L44" s="740"/>
      <c r="M44" s="740"/>
      <c r="N44" s="740"/>
      <c r="O44" s="740"/>
      <c r="P44" s="740"/>
      <c r="Q44" s="740"/>
      <c r="R44" s="740"/>
      <c r="S44" s="740"/>
      <c r="T44" s="740"/>
      <c r="U44" s="740"/>
      <c r="V44" s="740"/>
      <c r="W44" s="740"/>
      <c r="X44" s="175"/>
      <c r="AS44" s="175"/>
      <c r="AZ44" s="175"/>
    </row>
    <row r="45" spans="2:52" ht="15.95" customHeight="1" x14ac:dyDescent="0.2">
      <c r="B45" s="741" t="s">
        <v>448</v>
      </c>
      <c r="C45" s="742"/>
      <c r="D45" s="742"/>
      <c r="E45" s="742"/>
      <c r="F45" s="742"/>
      <c r="G45" s="742"/>
      <c r="H45" s="742"/>
      <c r="I45" s="742"/>
      <c r="J45" s="742"/>
      <c r="K45" s="742"/>
      <c r="L45" s="742"/>
      <c r="M45" s="742"/>
      <c r="N45" s="742"/>
      <c r="O45" s="742"/>
      <c r="P45" s="742"/>
      <c r="Q45" s="742"/>
      <c r="R45" s="742"/>
      <c r="S45" s="742"/>
      <c r="T45" s="742"/>
      <c r="U45" s="742"/>
      <c r="V45" s="742"/>
      <c r="W45" s="742"/>
      <c r="X45" s="175"/>
      <c r="AS45" s="175"/>
      <c r="AZ45" s="175"/>
    </row>
    <row r="46" spans="2:52" ht="15.95" customHeight="1" x14ac:dyDescent="0.2">
      <c r="B46" s="740" t="s">
        <v>449</v>
      </c>
      <c r="C46" s="740"/>
      <c r="D46" s="740"/>
      <c r="E46" s="740"/>
      <c r="F46" s="740"/>
      <c r="G46" s="740"/>
      <c r="H46" s="740"/>
      <c r="I46" s="740"/>
      <c r="J46" s="740"/>
      <c r="K46" s="740"/>
      <c r="L46" s="740"/>
      <c r="M46" s="740"/>
      <c r="N46" s="740"/>
      <c r="O46" s="740"/>
      <c r="P46" s="740"/>
      <c r="Q46" s="740"/>
      <c r="R46" s="740"/>
      <c r="S46" s="740"/>
      <c r="T46" s="740"/>
      <c r="U46" s="740"/>
      <c r="V46" s="740"/>
      <c r="W46" s="740"/>
      <c r="X46" s="175"/>
      <c r="AS46" s="175"/>
      <c r="AZ46" s="175"/>
    </row>
    <row r="47" spans="2:52" ht="15.95" customHeight="1" x14ac:dyDescent="0.2">
      <c r="B47" s="740" t="s">
        <v>450</v>
      </c>
      <c r="C47" s="740"/>
      <c r="D47" s="740"/>
      <c r="E47" s="740"/>
      <c r="F47" s="740"/>
      <c r="G47" s="740"/>
      <c r="H47" s="740"/>
      <c r="I47" s="740"/>
      <c r="J47" s="740"/>
      <c r="K47" s="740"/>
      <c r="L47" s="740"/>
      <c r="M47" s="740"/>
      <c r="N47" s="740"/>
      <c r="O47" s="740"/>
      <c r="P47" s="740"/>
      <c r="Q47" s="740"/>
      <c r="R47" s="740"/>
      <c r="S47" s="740"/>
      <c r="T47" s="740"/>
      <c r="U47" s="740"/>
      <c r="V47" s="740"/>
      <c r="W47" s="740"/>
      <c r="X47" s="175"/>
      <c r="AS47" s="175"/>
      <c r="AZ47" s="175"/>
    </row>
    <row r="48" spans="2:52" ht="15.95" customHeight="1" x14ac:dyDescent="0.2">
      <c r="B48" s="740" t="s">
        <v>451</v>
      </c>
      <c r="C48" s="740"/>
      <c r="D48" s="740"/>
      <c r="E48" s="740"/>
      <c r="F48" s="740"/>
      <c r="G48" s="740"/>
      <c r="H48" s="740"/>
      <c r="I48" s="740"/>
      <c r="J48" s="740"/>
      <c r="K48" s="740"/>
      <c r="L48" s="740"/>
      <c r="M48" s="740"/>
      <c r="N48" s="740"/>
      <c r="O48" s="740"/>
      <c r="P48" s="740"/>
      <c r="Q48" s="740"/>
      <c r="R48" s="740"/>
      <c r="S48" s="740"/>
      <c r="T48" s="740"/>
      <c r="U48" s="740"/>
      <c r="V48" s="740"/>
      <c r="W48" s="740"/>
      <c r="X48" s="175"/>
      <c r="AS48" s="175"/>
      <c r="AZ48" s="175"/>
    </row>
    <row r="49" spans="2:52" ht="15.95" customHeight="1" x14ac:dyDescent="0.2">
      <c r="B49" s="740" t="s">
        <v>452</v>
      </c>
      <c r="C49" s="740"/>
      <c r="D49" s="740"/>
      <c r="E49" s="740"/>
      <c r="F49" s="740"/>
      <c r="G49" s="740"/>
      <c r="H49" s="740"/>
      <c r="I49" s="740"/>
      <c r="J49" s="740"/>
      <c r="K49" s="740"/>
      <c r="L49" s="740"/>
      <c r="M49" s="740"/>
      <c r="N49" s="740"/>
      <c r="O49" s="740"/>
      <c r="P49" s="740"/>
      <c r="Q49" s="740"/>
      <c r="R49" s="740"/>
      <c r="S49" s="740"/>
      <c r="T49" s="740"/>
      <c r="U49" s="740"/>
      <c r="V49" s="740"/>
      <c r="W49" s="740"/>
      <c r="X49" s="175"/>
      <c r="AS49" s="175"/>
      <c r="AZ49" s="175"/>
    </row>
    <row r="50" spans="2:52" ht="15.95" customHeight="1" x14ac:dyDescent="0.2">
      <c r="B50" s="767" t="s">
        <v>453</v>
      </c>
      <c r="C50" s="767"/>
      <c r="D50" s="767"/>
      <c r="E50" s="767"/>
      <c r="F50" s="767"/>
      <c r="G50" s="767"/>
      <c r="H50" s="767"/>
      <c r="I50" s="767"/>
      <c r="J50" s="767"/>
      <c r="K50" s="767"/>
      <c r="L50" s="767"/>
      <c r="M50" s="767"/>
      <c r="N50" s="767"/>
      <c r="O50" s="767"/>
      <c r="P50" s="767"/>
      <c r="Q50" s="767"/>
      <c r="R50" s="767"/>
      <c r="S50" s="767"/>
      <c r="T50" s="767"/>
      <c r="U50" s="767"/>
      <c r="V50" s="767"/>
      <c r="W50" s="767"/>
      <c r="X50" s="175"/>
      <c r="AS50" s="175"/>
      <c r="AZ50" s="175"/>
    </row>
    <row r="51" spans="2:52" ht="15.95" customHeight="1" x14ac:dyDescent="0.2">
      <c r="B51" s="742" t="s">
        <v>454</v>
      </c>
      <c r="C51" s="742"/>
      <c r="D51" s="742"/>
      <c r="E51" s="742"/>
      <c r="F51" s="742"/>
      <c r="G51" s="742"/>
      <c r="H51" s="742"/>
      <c r="I51" s="742"/>
      <c r="J51" s="742"/>
      <c r="K51" s="742"/>
      <c r="L51" s="742"/>
      <c r="M51" s="742"/>
      <c r="N51" s="742"/>
      <c r="O51" s="742"/>
      <c r="P51" s="742"/>
      <c r="Q51" s="742"/>
      <c r="R51" s="742"/>
      <c r="S51" s="742"/>
      <c r="T51" s="742"/>
      <c r="U51" s="742"/>
      <c r="V51" s="742"/>
      <c r="W51" s="742"/>
      <c r="X51" s="175"/>
      <c r="AS51" s="175"/>
      <c r="AZ51" s="175"/>
    </row>
    <row r="52" spans="2:52" ht="15.95" customHeight="1" x14ac:dyDescent="0.2">
      <c r="B52" s="741" t="s">
        <v>455</v>
      </c>
      <c r="C52" s="742"/>
      <c r="D52" s="742"/>
      <c r="E52" s="742"/>
      <c r="F52" s="742"/>
      <c r="G52" s="742"/>
      <c r="H52" s="742"/>
      <c r="I52" s="742"/>
      <c r="J52" s="742"/>
      <c r="K52" s="742"/>
      <c r="L52" s="742"/>
      <c r="M52" s="742"/>
      <c r="N52" s="742"/>
      <c r="O52" s="742"/>
      <c r="P52" s="742"/>
      <c r="Q52" s="742"/>
      <c r="R52" s="742"/>
      <c r="S52" s="742"/>
      <c r="T52" s="742"/>
      <c r="U52" s="742"/>
      <c r="V52" s="742"/>
      <c r="W52" s="742"/>
      <c r="X52" s="175"/>
      <c r="AS52" s="175"/>
      <c r="AZ52" s="175"/>
    </row>
    <row r="53" spans="2:52" ht="15.95" customHeight="1" x14ac:dyDescent="0.2">
      <c r="B53" s="740" t="s">
        <v>456</v>
      </c>
      <c r="C53" s="740"/>
      <c r="D53" s="740"/>
      <c r="E53" s="740"/>
      <c r="F53" s="740"/>
      <c r="G53" s="740"/>
      <c r="H53" s="740"/>
      <c r="I53" s="740"/>
      <c r="J53" s="740"/>
      <c r="K53" s="740"/>
      <c r="L53" s="740"/>
      <c r="M53" s="740"/>
      <c r="N53" s="740"/>
      <c r="O53" s="740"/>
      <c r="P53" s="740"/>
      <c r="Q53" s="740"/>
      <c r="R53" s="740"/>
      <c r="S53" s="740"/>
      <c r="T53" s="740"/>
      <c r="U53" s="740"/>
      <c r="V53" s="740"/>
      <c r="W53" s="740"/>
      <c r="X53" s="175"/>
      <c r="AS53" s="175"/>
      <c r="AZ53" s="175"/>
    </row>
    <row r="54" spans="2:52" ht="15.95" customHeight="1" x14ac:dyDescent="0.2">
      <c r="B54" s="740" t="s">
        <v>457</v>
      </c>
      <c r="C54" s="740"/>
      <c r="D54" s="740"/>
      <c r="E54" s="740"/>
      <c r="F54" s="740"/>
      <c r="G54" s="740"/>
      <c r="H54" s="740"/>
      <c r="I54" s="740"/>
      <c r="J54" s="740"/>
      <c r="K54" s="740"/>
      <c r="L54" s="740"/>
      <c r="M54" s="740"/>
      <c r="N54" s="740"/>
      <c r="O54" s="740"/>
      <c r="P54" s="740"/>
      <c r="Q54" s="740"/>
      <c r="R54" s="740"/>
      <c r="S54" s="740"/>
      <c r="T54" s="740"/>
      <c r="U54" s="740"/>
      <c r="V54" s="740"/>
      <c r="W54" s="740"/>
      <c r="X54" s="175"/>
      <c r="AS54" s="175"/>
      <c r="AZ54" s="175"/>
    </row>
    <row r="55" spans="2:52" ht="15.95" customHeight="1" x14ac:dyDescent="0.2">
      <c r="B55" s="741" t="s">
        <v>458</v>
      </c>
      <c r="C55" s="742"/>
      <c r="D55" s="742"/>
      <c r="E55" s="742"/>
      <c r="F55" s="742"/>
      <c r="G55" s="742"/>
      <c r="H55" s="742"/>
      <c r="I55" s="742"/>
      <c r="J55" s="742"/>
      <c r="K55" s="742"/>
      <c r="L55" s="742"/>
      <c r="M55" s="742"/>
      <c r="N55" s="742"/>
      <c r="O55" s="742"/>
      <c r="P55" s="742"/>
      <c r="Q55" s="742"/>
      <c r="R55" s="742"/>
      <c r="S55" s="742"/>
      <c r="T55" s="742"/>
      <c r="U55" s="742"/>
      <c r="V55" s="742"/>
      <c r="W55" s="742"/>
      <c r="X55" s="175"/>
      <c r="AS55" s="175"/>
      <c r="AZ55" s="175"/>
    </row>
    <row r="56" spans="2:52" ht="15.95" customHeight="1" x14ac:dyDescent="0.2">
      <c r="B56" s="740" t="s">
        <v>459</v>
      </c>
      <c r="C56" s="740"/>
      <c r="D56" s="740"/>
      <c r="E56" s="740"/>
      <c r="F56" s="740"/>
      <c r="G56" s="740"/>
      <c r="H56" s="740"/>
      <c r="I56" s="740"/>
      <c r="J56" s="740"/>
      <c r="K56" s="740"/>
      <c r="L56" s="740"/>
      <c r="M56" s="740"/>
      <c r="N56" s="740"/>
      <c r="O56" s="740"/>
      <c r="P56" s="740"/>
      <c r="Q56" s="740"/>
      <c r="R56" s="740"/>
      <c r="S56" s="740"/>
      <c r="T56" s="740"/>
      <c r="U56" s="740"/>
      <c r="V56" s="740"/>
      <c r="W56" s="740"/>
      <c r="X56" s="175"/>
      <c r="AS56" s="175"/>
      <c r="AZ56" s="175"/>
    </row>
    <row r="57" spans="2:52" ht="15.95" customHeight="1" x14ac:dyDescent="0.2">
      <c r="B57" s="740" t="s">
        <v>460</v>
      </c>
      <c r="C57" s="740"/>
      <c r="D57" s="740"/>
      <c r="E57" s="740"/>
      <c r="F57" s="740"/>
      <c r="G57" s="740"/>
      <c r="H57" s="740"/>
      <c r="I57" s="740"/>
      <c r="J57" s="740"/>
      <c r="K57" s="740"/>
      <c r="L57" s="740"/>
      <c r="M57" s="740"/>
      <c r="N57" s="740"/>
      <c r="O57" s="740"/>
      <c r="P57" s="740"/>
      <c r="Q57" s="740"/>
      <c r="R57" s="740"/>
      <c r="S57" s="740"/>
      <c r="T57" s="740"/>
      <c r="U57" s="740"/>
      <c r="V57" s="740"/>
      <c r="W57" s="740"/>
      <c r="X57" s="175"/>
      <c r="AS57" s="175"/>
      <c r="AZ57" s="175"/>
    </row>
    <row r="58" spans="2:52" ht="15.95" customHeight="1" x14ac:dyDescent="0.2">
      <c r="B58" s="742" t="s">
        <v>461</v>
      </c>
      <c r="C58" s="742"/>
      <c r="D58" s="742"/>
      <c r="E58" s="742"/>
      <c r="F58" s="742"/>
      <c r="G58" s="742"/>
      <c r="H58" s="742"/>
      <c r="I58" s="742"/>
      <c r="J58" s="742"/>
      <c r="K58" s="742"/>
      <c r="L58" s="742"/>
      <c r="M58" s="742"/>
      <c r="N58" s="742"/>
      <c r="O58" s="742"/>
      <c r="P58" s="742"/>
      <c r="Q58" s="742"/>
      <c r="R58" s="742"/>
      <c r="S58" s="742"/>
      <c r="T58" s="742"/>
      <c r="U58" s="742"/>
      <c r="V58" s="742"/>
      <c r="W58" s="742"/>
      <c r="X58" s="175"/>
      <c r="AS58" s="175"/>
      <c r="AZ58" s="175"/>
    </row>
  </sheetData>
  <mergeCells count="51">
    <mergeCell ref="B26:W26"/>
    <mergeCell ref="B58:W58"/>
    <mergeCell ref="B53:W53"/>
    <mergeCell ref="B54:W54"/>
    <mergeCell ref="B55:W55"/>
    <mergeCell ref="B56:W56"/>
    <mergeCell ref="B57:W57"/>
    <mergeCell ref="B42:W42"/>
    <mergeCell ref="AY13:BF13"/>
    <mergeCell ref="B51:W51"/>
    <mergeCell ref="B52:W52"/>
    <mergeCell ref="B49:W49"/>
    <mergeCell ref="B50:W50"/>
    <mergeCell ref="B43:W43"/>
    <mergeCell ref="B44:W44"/>
    <mergeCell ref="B45:W45"/>
    <mergeCell ref="B46:W46"/>
    <mergeCell ref="B47:W47"/>
    <mergeCell ref="B48:W48"/>
    <mergeCell ref="B37:W37"/>
    <mergeCell ref="B38:W38"/>
    <mergeCell ref="B39:W39"/>
    <mergeCell ref="B40:W40"/>
    <mergeCell ref="B41:W41"/>
    <mergeCell ref="A4:A7"/>
    <mergeCell ref="B4:B7"/>
    <mergeCell ref="C4:W4"/>
    <mergeCell ref="C6:W6"/>
    <mergeCell ref="AS4:BF4"/>
    <mergeCell ref="C5:W5"/>
    <mergeCell ref="X5:AR5"/>
    <mergeCell ref="AS5:AY5"/>
    <mergeCell ref="AZ5:BF5"/>
    <mergeCell ref="AS6:AY6"/>
    <mergeCell ref="AZ6:BF6"/>
    <mergeCell ref="AB2:AD2"/>
    <mergeCell ref="B31:W31"/>
    <mergeCell ref="B34:W34"/>
    <mergeCell ref="B35:W35"/>
    <mergeCell ref="B36:W36"/>
    <mergeCell ref="B25:W25"/>
    <mergeCell ref="B28:W28"/>
    <mergeCell ref="B29:W29"/>
    <mergeCell ref="B30:W30"/>
    <mergeCell ref="B27:W27"/>
    <mergeCell ref="X4:AR4"/>
    <mergeCell ref="X6:AR6"/>
    <mergeCell ref="C2:W2"/>
    <mergeCell ref="B32:W32"/>
    <mergeCell ref="B33:W33"/>
    <mergeCell ref="B24:W24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80" fitToWidth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O164"/>
  <sheetViews>
    <sheetView zoomScale="96" zoomScaleNormal="96" workbookViewId="0"/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85546875" customWidth="1"/>
    <col min="11" max="11" width="5.7109375" customWidth="1"/>
    <col min="12" max="12" width="7.85546875" customWidth="1"/>
    <col min="13" max="13" width="4.5703125" customWidth="1"/>
    <col min="14" max="14" width="6.85546875" customWidth="1"/>
    <col min="15" max="15" width="5.42578125" customWidth="1"/>
    <col min="16" max="16" width="4.5703125" customWidth="1"/>
    <col min="17" max="17" width="6.7109375" customWidth="1"/>
    <col min="18" max="18" width="5.28515625" customWidth="1"/>
    <col min="19" max="19" width="6" customWidth="1"/>
    <col min="20" max="20" width="5.85546875" customWidth="1"/>
    <col min="21" max="21" width="5" customWidth="1"/>
    <col min="22" max="23" width="5.7109375" customWidth="1"/>
    <col min="24" max="24" width="4.85546875" bestFit="1" customWidth="1"/>
    <col min="25" max="25" width="6.5703125" customWidth="1"/>
    <col min="26" max="26" width="5.28515625" customWidth="1"/>
    <col min="27" max="27" width="5.85546875" customWidth="1"/>
    <col min="28" max="28" width="6.42578125" customWidth="1"/>
    <col min="29" max="29" width="5" customWidth="1"/>
    <col min="30" max="30" width="5.5703125" customWidth="1"/>
    <col min="31" max="31" width="5.85546875" customWidth="1"/>
    <col min="32" max="32" width="4.85546875" bestFit="1" customWidth="1"/>
    <col min="33" max="33" width="5.85546875" customWidth="1"/>
    <col min="34" max="34" width="4.5703125" bestFit="1" customWidth="1"/>
    <col min="35" max="35" width="6.28515625" customWidth="1"/>
    <col min="36" max="36" width="6" customWidth="1"/>
    <col min="37" max="37" width="5" customWidth="1"/>
    <col min="38" max="38" width="5.85546875" customWidth="1"/>
    <col min="39" max="39" width="5.42578125" customWidth="1"/>
    <col min="40" max="40" width="4.85546875" bestFit="1" customWidth="1"/>
    <col min="41" max="41" width="6.85546875" customWidth="1"/>
    <col min="42" max="42" width="5.7109375" customWidth="1"/>
    <col min="43" max="43" width="6" customWidth="1"/>
    <col min="44" max="44" width="4" customWidth="1"/>
    <col min="45" max="45" width="4.85546875" customWidth="1"/>
    <col min="46" max="46" width="5.7109375" customWidth="1"/>
    <col min="47" max="47" width="6" customWidth="1"/>
    <col min="48" max="48" width="4.85546875" bestFit="1" customWidth="1"/>
    <col min="49" max="49" width="5.85546875" customWidth="1"/>
    <col min="50" max="50" width="5.42578125" customWidth="1"/>
    <col min="51" max="51" width="6.140625" customWidth="1"/>
    <col min="52" max="52" width="5" customWidth="1"/>
    <col min="53" max="53" width="4.85546875" customWidth="1"/>
    <col min="54" max="55" width="5.85546875" customWidth="1"/>
    <col min="56" max="56" width="4.85546875" customWidth="1"/>
    <col min="57" max="57" width="6.42578125" customWidth="1"/>
    <col min="58" max="58" width="5.7109375" customWidth="1"/>
    <col min="59" max="59" width="5.85546875" customWidth="1"/>
    <col min="60" max="60" width="4.42578125" customWidth="1"/>
    <col min="61" max="61" width="5" customWidth="1"/>
    <col min="62" max="62" width="6" customWidth="1"/>
    <col min="63" max="63" width="5.5703125" customWidth="1"/>
    <col min="64" max="64" width="4.85546875" bestFit="1" customWidth="1"/>
    <col min="65" max="65" width="5.7109375" customWidth="1"/>
    <col min="66" max="66" width="5.85546875" customWidth="1"/>
    <col min="67" max="67" width="5.7109375" customWidth="1"/>
  </cols>
  <sheetData>
    <row r="1" spans="1:67" ht="30" customHeight="1" x14ac:dyDescent="0.2">
      <c r="B1" s="151" t="s">
        <v>363</v>
      </c>
      <c r="C1" s="151"/>
      <c r="D1" s="151"/>
      <c r="O1" s="718" t="s">
        <v>419</v>
      </c>
      <c r="P1" s="718"/>
    </row>
    <row r="2" spans="1:67" ht="15" x14ac:dyDescent="0.25">
      <c r="B2" s="153"/>
      <c r="C2" s="524" t="s">
        <v>591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C2" s="153"/>
      <c r="AD2" s="153"/>
      <c r="AE2" s="153"/>
      <c r="AF2" s="153"/>
      <c r="AJ2" s="67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</row>
    <row r="3" spans="1:67" ht="15" x14ac:dyDescent="0.25">
      <c r="B3" s="153"/>
      <c r="C3" s="524" t="s">
        <v>596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J3" s="67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</row>
    <row r="4" spans="1:67" ht="13.5" thickBot="1" x14ac:dyDescent="0.25">
      <c r="M4" s="151"/>
      <c r="Q4" s="151"/>
    </row>
    <row r="5" spans="1:67" ht="13.5" customHeight="1" x14ac:dyDescent="0.2">
      <c r="A5" s="694" t="s">
        <v>364</v>
      </c>
      <c r="B5" s="773" t="s">
        <v>463</v>
      </c>
      <c r="C5" s="700" t="s">
        <v>382</v>
      </c>
      <c r="D5" s="703" t="s">
        <v>383</v>
      </c>
      <c r="E5" s="704"/>
      <c r="F5" s="704"/>
      <c r="G5" s="704"/>
      <c r="H5" s="704"/>
      <c r="I5" s="704"/>
      <c r="J5" s="776"/>
      <c r="K5" s="705"/>
      <c r="L5" s="703" t="s">
        <v>384</v>
      </c>
      <c r="M5" s="704"/>
      <c r="N5" s="704"/>
      <c r="O5" s="704"/>
      <c r="P5" s="704"/>
      <c r="Q5" s="704"/>
      <c r="R5" s="704"/>
      <c r="S5" s="705"/>
      <c r="T5" s="725" t="s">
        <v>385</v>
      </c>
      <c r="U5" s="726"/>
      <c r="V5" s="726"/>
      <c r="W5" s="726"/>
      <c r="X5" s="726"/>
      <c r="Y5" s="726"/>
      <c r="Z5" s="726"/>
      <c r="AA5" s="727"/>
      <c r="AB5" s="725" t="s">
        <v>386</v>
      </c>
      <c r="AC5" s="726"/>
      <c r="AD5" s="726"/>
      <c r="AE5" s="726"/>
      <c r="AF5" s="726"/>
      <c r="AG5" s="726"/>
      <c r="AH5" s="726"/>
      <c r="AI5" s="727"/>
      <c r="AJ5" s="703" t="s">
        <v>387</v>
      </c>
      <c r="AK5" s="704"/>
      <c r="AL5" s="704"/>
      <c r="AM5" s="704"/>
      <c r="AN5" s="704"/>
      <c r="AO5" s="704"/>
      <c r="AP5" s="704"/>
      <c r="AQ5" s="704"/>
      <c r="AR5" s="704"/>
      <c r="AS5" s="704"/>
      <c r="AT5" s="704"/>
      <c r="AU5" s="704"/>
      <c r="AV5" s="704"/>
      <c r="AW5" s="704"/>
      <c r="AX5" s="704"/>
      <c r="AY5" s="705"/>
      <c r="AZ5" s="732" t="s">
        <v>388</v>
      </c>
      <c r="BA5" s="733"/>
      <c r="BB5" s="733"/>
      <c r="BC5" s="733"/>
      <c r="BD5" s="733"/>
      <c r="BE5" s="733"/>
      <c r="BF5" s="733"/>
      <c r="BG5" s="734"/>
      <c r="BH5" s="783" t="s">
        <v>389</v>
      </c>
      <c r="BI5" s="784"/>
      <c r="BJ5" s="784"/>
      <c r="BK5" s="784"/>
      <c r="BL5" s="784"/>
      <c r="BM5" s="784"/>
      <c r="BN5" s="784"/>
      <c r="BO5" s="785"/>
    </row>
    <row r="6" spans="1:67" ht="28.5" customHeight="1" thickBot="1" x14ac:dyDescent="0.25">
      <c r="A6" s="695"/>
      <c r="B6" s="774"/>
      <c r="C6" s="701"/>
      <c r="D6" s="706"/>
      <c r="E6" s="707"/>
      <c r="F6" s="707"/>
      <c r="G6" s="707"/>
      <c r="H6" s="707"/>
      <c r="I6" s="707"/>
      <c r="J6" s="777"/>
      <c r="K6" s="708"/>
      <c r="L6" s="706"/>
      <c r="M6" s="707"/>
      <c r="N6" s="707"/>
      <c r="O6" s="707"/>
      <c r="P6" s="707"/>
      <c r="Q6" s="707"/>
      <c r="R6" s="707"/>
      <c r="S6" s="708"/>
      <c r="T6" s="728"/>
      <c r="U6" s="729"/>
      <c r="V6" s="729"/>
      <c r="W6" s="729"/>
      <c r="X6" s="729"/>
      <c r="Y6" s="729"/>
      <c r="Z6" s="729"/>
      <c r="AA6" s="730"/>
      <c r="AB6" s="769"/>
      <c r="AC6" s="770"/>
      <c r="AD6" s="770"/>
      <c r="AE6" s="770"/>
      <c r="AF6" s="770"/>
      <c r="AG6" s="770"/>
      <c r="AH6" s="770"/>
      <c r="AI6" s="771"/>
      <c r="AJ6" s="706" t="s">
        <v>390</v>
      </c>
      <c r="AK6" s="707"/>
      <c r="AL6" s="707"/>
      <c r="AM6" s="707"/>
      <c r="AN6" s="707"/>
      <c r="AO6" s="707"/>
      <c r="AP6" s="707"/>
      <c r="AQ6" s="707"/>
      <c r="AR6" s="707" t="s">
        <v>294</v>
      </c>
      <c r="AS6" s="707"/>
      <c r="AT6" s="707"/>
      <c r="AU6" s="707"/>
      <c r="AV6" s="707"/>
      <c r="AW6" s="707"/>
      <c r="AX6" s="707"/>
      <c r="AY6" s="708"/>
      <c r="AZ6" s="706" t="s">
        <v>391</v>
      </c>
      <c r="BA6" s="707"/>
      <c r="BB6" s="707"/>
      <c r="BC6" s="707"/>
      <c r="BD6" s="707"/>
      <c r="BE6" s="707"/>
      <c r="BF6" s="707"/>
      <c r="BG6" s="708"/>
      <c r="BH6" s="786"/>
      <c r="BI6" s="787"/>
      <c r="BJ6" s="787"/>
      <c r="BK6" s="787"/>
      <c r="BL6" s="787"/>
      <c r="BM6" s="787"/>
      <c r="BN6" s="787"/>
      <c r="BO6" s="788"/>
    </row>
    <row r="7" spans="1:67" ht="12.75" customHeight="1" x14ac:dyDescent="0.2">
      <c r="A7" s="695"/>
      <c r="B7" s="774"/>
      <c r="C7" s="701"/>
      <c r="D7" s="715" t="s">
        <v>392</v>
      </c>
      <c r="E7" s="716" t="s">
        <v>404</v>
      </c>
      <c r="F7" s="716"/>
      <c r="G7" s="716"/>
      <c r="H7" s="716"/>
      <c r="I7" s="716"/>
      <c r="J7" s="768"/>
      <c r="K7" s="717"/>
      <c r="L7" s="715" t="s">
        <v>392</v>
      </c>
      <c r="M7" s="716" t="s">
        <v>404</v>
      </c>
      <c r="N7" s="716"/>
      <c r="O7" s="716"/>
      <c r="P7" s="716"/>
      <c r="Q7" s="716"/>
      <c r="R7" s="768"/>
      <c r="S7" s="717"/>
      <c r="T7" s="715" t="s">
        <v>392</v>
      </c>
      <c r="U7" s="716" t="s">
        <v>404</v>
      </c>
      <c r="V7" s="716"/>
      <c r="W7" s="716"/>
      <c r="X7" s="716"/>
      <c r="Y7" s="716"/>
      <c r="Z7" s="768"/>
      <c r="AA7" s="717"/>
      <c r="AB7" s="782" t="s">
        <v>392</v>
      </c>
      <c r="AC7" s="716" t="s">
        <v>404</v>
      </c>
      <c r="AD7" s="716"/>
      <c r="AE7" s="716"/>
      <c r="AF7" s="716"/>
      <c r="AG7" s="716"/>
      <c r="AH7" s="768"/>
      <c r="AI7" s="717"/>
      <c r="AJ7" s="715" t="s">
        <v>392</v>
      </c>
      <c r="AK7" s="716" t="s">
        <v>404</v>
      </c>
      <c r="AL7" s="716"/>
      <c r="AM7" s="716"/>
      <c r="AN7" s="716"/>
      <c r="AO7" s="716"/>
      <c r="AP7" s="768"/>
      <c r="AQ7" s="717"/>
      <c r="AR7" s="778" t="s">
        <v>392</v>
      </c>
      <c r="AS7" s="716" t="s">
        <v>404</v>
      </c>
      <c r="AT7" s="716"/>
      <c r="AU7" s="716"/>
      <c r="AV7" s="716"/>
      <c r="AW7" s="716"/>
      <c r="AX7" s="768"/>
      <c r="AY7" s="717"/>
      <c r="AZ7" s="715" t="s">
        <v>392</v>
      </c>
      <c r="BA7" s="779" t="s">
        <v>404</v>
      </c>
      <c r="BB7" s="779"/>
      <c r="BC7" s="779"/>
      <c r="BD7" s="779"/>
      <c r="BE7" s="779"/>
      <c r="BF7" s="780"/>
      <c r="BG7" s="781"/>
      <c r="BH7" s="789" t="s">
        <v>392</v>
      </c>
      <c r="BI7" s="779" t="s">
        <v>404</v>
      </c>
      <c r="BJ7" s="779"/>
      <c r="BK7" s="779"/>
      <c r="BL7" s="779"/>
      <c r="BM7" s="779"/>
      <c r="BN7" s="779"/>
      <c r="BO7" s="781"/>
    </row>
    <row r="8" spans="1:67" ht="48" customHeight="1" x14ac:dyDescent="0.2">
      <c r="A8" s="772"/>
      <c r="B8" s="775"/>
      <c r="C8" s="702"/>
      <c r="D8" s="715"/>
      <c r="E8" s="90" t="s">
        <v>405</v>
      </c>
      <c r="F8" s="525" t="s">
        <v>406</v>
      </c>
      <c r="G8" s="525" t="s">
        <v>407</v>
      </c>
      <c r="H8" s="90" t="s">
        <v>408</v>
      </c>
      <c r="I8" s="525" t="s">
        <v>409</v>
      </c>
      <c r="J8" s="526" t="s">
        <v>410</v>
      </c>
      <c r="K8" s="177" t="s">
        <v>411</v>
      </c>
      <c r="L8" s="715"/>
      <c r="M8" s="90" t="s">
        <v>405</v>
      </c>
      <c r="N8" s="525" t="s">
        <v>406</v>
      </c>
      <c r="O8" s="525" t="s">
        <v>407</v>
      </c>
      <c r="P8" s="90" t="s">
        <v>408</v>
      </c>
      <c r="Q8" s="525" t="s">
        <v>409</v>
      </c>
      <c r="R8" s="526" t="s">
        <v>410</v>
      </c>
      <c r="S8" s="177" t="s">
        <v>411</v>
      </c>
      <c r="T8" s="715"/>
      <c r="U8" s="90" t="s">
        <v>405</v>
      </c>
      <c r="V8" s="525" t="s">
        <v>406</v>
      </c>
      <c r="W8" s="525" t="s">
        <v>407</v>
      </c>
      <c r="X8" s="90" t="s">
        <v>408</v>
      </c>
      <c r="Y8" s="525" t="s">
        <v>409</v>
      </c>
      <c r="Z8" s="526" t="s">
        <v>410</v>
      </c>
      <c r="AA8" s="177" t="s">
        <v>411</v>
      </c>
      <c r="AB8" s="715"/>
      <c r="AC8" s="90" t="s">
        <v>405</v>
      </c>
      <c r="AD8" s="525" t="s">
        <v>406</v>
      </c>
      <c r="AE8" s="525" t="s">
        <v>407</v>
      </c>
      <c r="AF8" s="90" t="s">
        <v>408</v>
      </c>
      <c r="AG8" s="525" t="s">
        <v>409</v>
      </c>
      <c r="AH8" s="526" t="s">
        <v>410</v>
      </c>
      <c r="AI8" s="177" t="s">
        <v>411</v>
      </c>
      <c r="AJ8" s="715"/>
      <c r="AK8" s="90" t="s">
        <v>405</v>
      </c>
      <c r="AL8" s="525" t="s">
        <v>406</v>
      </c>
      <c r="AM8" s="525" t="s">
        <v>407</v>
      </c>
      <c r="AN8" s="90" t="s">
        <v>408</v>
      </c>
      <c r="AO8" s="525" t="s">
        <v>409</v>
      </c>
      <c r="AP8" s="526" t="s">
        <v>410</v>
      </c>
      <c r="AQ8" s="177" t="s">
        <v>411</v>
      </c>
      <c r="AR8" s="778"/>
      <c r="AS8" s="90" t="s">
        <v>405</v>
      </c>
      <c r="AT8" s="525" t="s">
        <v>406</v>
      </c>
      <c r="AU8" s="525" t="s">
        <v>407</v>
      </c>
      <c r="AV8" s="90" t="s">
        <v>408</v>
      </c>
      <c r="AW8" s="525" t="s">
        <v>409</v>
      </c>
      <c r="AX8" s="526" t="s">
        <v>410</v>
      </c>
      <c r="AY8" s="177" t="s">
        <v>411</v>
      </c>
      <c r="AZ8" s="715"/>
      <c r="BA8" s="90" t="s">
        <v>405</v>
      </c>
      <c r="BB8" s="525" t="s">
        <v>406</v>
      </c>
      <c r="BC8" s="525" t="s">
        <v>407</v>
      </c>
      <c r="BD8" s="90" t="s">
        <v>408</v>
      </c>
      <c r="BE8" s="525" t="s">
        <v>409</v>
      </c>
      <c r="BF8" s="526" t="s">
        <v>410</v>
      </c>
      <c r="BG8" s="177" t="s">
        <v>411</v>
      </c>
      <c r="BH8" s="789"/>
      <c r="BI8" s="90" t="s">
        <v>405</v>
      </c>
      <c r="BJ8" s="525" t="s">
        <v>406</v>
      </c>
      <c r="BK8" s="525" t="s">
        <v>407</v>
      </c>
      <c r="BL8" s="90" t="s">
        <v>408</v>
      </c>
      <c r="BM8" s="525" t="s">
        <v>409</v>
      </c>
      <c r="BN8" s="90" t="s">
        <v>410</v>
      </c>
      <c r="BO8" s="177" t="s">
        <v>411</v>
      </c>
    </row>
    <row r="9" spans="1:67" x14ac:dyDescent="0.2">
      <c r="A9" s="154"/>
      <c r="B9" s="193" t="s">
        <v>378</v>
      </c>
      <c r="C9" s="194"/>
      <c r="D9" s="181">
        <f>E9+F9+G9+H9+I9+J9+K9</f>
        <v>170</v>
      </c>
      <c r="E9" s="157">
        <f t="shared" ref="E9:K9" si="0">SUM(E10:E12)</f>
        <v>164</v>
      </c>
      <c r="F9" s="157">
        <f t="shared" si="0"/>
        <v>0</v>
      </c>
      <c r="G9" s="157">
        <f t="shared" si="0"/>
        <v>0</v>
      </c>
      <c r="H9" s="157">
        <f t="shared" si="0"/>
        <v>0</v>
      </c>
      <c r="I9" s="157">
        <f t="shared" si="0"/>
        <v>6</v>
      </c>
      <c r="J9" s="157">
        <f t="shared" si="0"/>
        <v>0</v>
      </c>
      <c r="K9" s="182">
        <f t="shared" si="0"/>
        <v>0</v>
      </c>
      <c r="L9" s="181">
        <f>M9+N9+O9+P9+Q9+R9+S9</f>
        <v>589</v>
      </c>
      <c r="M9" s="157">
        <f t="shared" ref="M9:S9" si="1">SUM(M10:M12)</f>
        <v>127</v>
      </c>
      <c r="N9" s="157">
        <f t="shared" si="1"/>
        <v>3</v>
      </c>
      <c r="O9" s="157">
        <f t="shared" si="1"/>
        <v>3</v>
      </c>
      <c r="P9" s="157">
        <f t="shared" si="1"/>
        <v>21</v>
      </c>
      <c r="Q9" s="157">
        <f t="shared" si="1"/>
        <v>375</v>
      </c>
      <c r="R9" s="157">
        <f t="shared" si="1"/>
        <v>0</v>
      </c>
      <c r="S9" s="182">
        <f t="shared" si="1"/>
        <v>60</v>
      </c>
      <c r="T9" s="181">
        <f>U9+V9+W9+X9+Y9+Z9+AA9</f>
        <v>759</v>
      </c>
      <c r="U9" s="157">
        <f t="shared" ref="U9:AA9" si="2">SUM(U10:U12)</f>
        <v>291</v>
      </c>
      <c r="V9" s="157">
        <f t="shared" si="2"/>
        <v>3</v>
      </c>
      <c r="W9" s="157">
        <f t="shared" si="2"/>
        <v>3</v>
      </c>
      <c r="X9" s="157">
        <f t="shared" si="2"/>
        <v>21</v>
      </c>
      <c r="Y9" s="157">
        <f t="shared" si="2"/>
        <v>381</v>
      </c>
      <c r="Z9" s="157">
        <f t="shared" si="2"/>
        <v>0</v>
      </c>
      <c r="AA9" s="182">
        <f t="shared" si="2"/>
        <v>60</v>
      </c>
      <c r="AB9" s="181">
        <f>AC9+AD9+AE9+AF9+AG9+AH9+AI9</f>
        <v>672</v>
      </c>
      <c r="AC9" s="157">
        <f t="shared" ref="AC9:AI9" si="3">SUM(AC10:AC12)</f>
        <v>207</v>
      </c>
      <c r="AD9" s="157">
        <f t="shared" si="3"/>
        <v>3</v>
      </c>
      <c r="AE9" s="157">
        <f t="shared" si="3"/>
        <v>2</v>
      </c>
      <c r="AF9" s="157">
        <f t="shared" si="3"/>
        <v>21</v>
      </c>
      <c r="AG9" s="157">
        <f t="shared" si="3"/>
        <v>381</v>
      </c>
      <c r="AH9" s="157">
        <f t="shared" si="3"/>
        <v>0</v>
      </c>
      <c r="AI9" s="182">
        <f t="shared" si="3"/>
        <v>58</v>
      </c>
      <c r="AJ9" s="181">
        <f>AK9+AL9+AM9+AN9+AO9+AP9+AQ9</f>
        <v>584</v>
      </c>
      <c r="AK9" s="157">
        <f t="shared" ref="AK9:AQ9" si="4">SUM(AK10:AK12)</f>
        <v>152</v>
      </c>
      <c r="AL9" s="157">
        <f t="shared" si="4"/>
        <v>2</v>
      </c>
      <c r="AM9" s="157">
        <f t="shared" si="4"/>
        <v>1</v>
      </c>
      <c r="AN9" s="157">
        <f t="shared" si="4"/>
        <v>20</v>
      </c>
      <c r="AO9" s="157">
        <f t="shared" si="4"/>
        <v>356</v>
      </c>
      <c r="AP9" s="157">
        <f t="shared" si="4"/>
        <v>0</v>
      </c>
      <c r="AQ9" s="157">
        <f t="shared" si="4"/>
        <v>53</v>
      </c>
      <c r="AR9" s="157">
        <f>AS9+AT9+AU9+AV9+AW9+AX9+AY9</f>
        <v>88</v>
      </c>
      <c r="AS9" s="157">
        <f t="shared" ref="AS9:AY9" si="5">SUM(AS10:AS12)</f>
        <v>55</v>
      </c>
      <c r="AT9" s="157">
        <f t="shared" si="5"/>
        <v>1</v>
      </c>
      <c r="AU9" s="157">
        <f t="shared" si="5"/>
        <v>1</v>
      </c>
      <c r="AV9" s="157">
        <f t="shared" si="5"/>
        <v>1</v>
      </c>
      <c r="AW9" s="157">
        <f t="shared" si="5"/>
        <v>25</v>
      </c>
      <c r="AX9" s="157">
        <f t="shared" si="5"/>
        <v>0</v>
      </c>
      <c r="AY9" s="182">
        <f t="shared" si="5"/>
        <v>5</v>
      </c>
      <c r="AZ9" s="181">
        <f>BA9+BB9+BC9+BD9+BE9+BF9+BG9</f>
        <v>558</v>
      </c>
      <c r="BA9" s="157">
        <f t="shared" ref="BA9:BG9" si="6">SUM(BA10:BA12)</f>
        <v>95</v>
      </c>
      <c r="BB9" s="157">
        <f t="shared" si="6"/>
        <v>3</v>
      </c>
      <c r="BC9" s="157">
        <f t="shared" si="6"/>
        <v>1</v>
      </c>
      <c r="BD9" s="157">
        <f t="shared" si="6"/>
        <v>21</v>
      </c>
      <c r="BE9" s="157">
        <f t="shared" si="6"/>
        <v>381</v>
      </c>
      <c r="BF9" s="157">
        <f t="shared" si="6"/>
        <v>0</v>
      </c>
      <c r="BG9" s="182">
        <f t="shared" si="6"/>
        <v>57</v>
      </c>
      <c r="BH9" s="181">
        <f>BI9+BJ9+BK9+BL9+BM9+BN9+BO9</f>
        <v>87</v>
      </c>
      <c r="BI9" s="157">
        <f t="shared" ref="BI9:BO9" si="7">SUM(BI10:BI12)</f>
        <v>84</v>
      </c>
      <c r="BJ9" s="157">
        <f t="shared" si="7"/>
        <v>0</v>
      </c>
      <c r="BK9" s="157">
        <f t="shared" si="7"/>
        <v>1</v>
      </c>
      <c r="BL9" s="157">
        <f t="shared" si="7"/>
        <v>0</v>
      </c>
      <c r="BM9" s="157">
        <f t="shared" si="7"/>
        <v>0</v>
      </c>
      <c r="BN9" s="157">
        <f t="shared" si="7"/>
        <v>0</v>
      </c>
      <c r="BO9" s="182">
        <f t="shared" si="7"/>
        <v>2</v>
      </c>
    </row>
    <row r="10" spans="1:67" x14ac:dyDescent="0.2">
      <c r="A10" s="154">
        <v>1</v>
      </c>
      <c r="B10" s="195" t="s">
        <v>593</v>
      </c>
      <c r="C10" s="183" t="s">
        <v>597</v>
      </c>
      <c r="D10" s="181">
        <f t="shared" ref="D10:D12" si="8">E10+F10+G10+H10+I10+J10+K10</f>
        <v>56</v>
      </c>
      <c r="E10" s="184">
        <v>56</v>
      </c>
      <c r="F10" s="92">
        <v>0</v>
      </c>
      <c r="G10" s="92">
        <v>0</v>
      </c>
      <c r="H10" s="92">
        <v>0</v>
      </c>
      <c r="I10" s="92">
        <v>0</v>
      </c>
      <c r="J10" s="196">
        <v>0</v>
      </c>
      <c r="K10" s="159">
        <v>0</v>
      </c>
      <c r="L10" s="181">
        <f t="shared" ref="L10:L12" si="9">M10+N10+O10+P10+Q10+R10+S10</f>
        <v>193</v>
      </c>
      <c r="M10" s="92">
        <v>49</v>
      </c>
      <c r="N10" s="92">
        <v>0</v>
      </c>
      <c r="O10" s="92">
        <v>2</v>
      </c>
      <c r="P10" s="92">
        <v>8</v>
      </c>
      <c r="Q10" s="92">
        <v>118</v>
      </c>
      <c r="R10" s="92">
        <v>0</v>
      </c>
      <c r="S10" s="159">
        <v>16</v>
      </c>
      <c r="T10" s="181">
        <f t="shared" ref="T10:T12" si="10">U10+V10+W10+X10+Y10+Z10+AA10</f>
        <v>249</v>
      </c>
      <c r="U10" s="156">
        <f>E10+M10</f>
        <v>105</v>
      </c>
      <c r="V10" s="156">
        <f t="shared" ref="V10:Y10" si="11">F10+N10</f>
        <v>0</v>
      </c>
      <c r="W10" s="156">
        <f t="shared" si="11"/>
        <v>2</v>
      </c>
      <c r="X10" s="156">
        <f t="shared" si="11"/>
        <v>8</v>
      </c>
      <c r="Y10" s="156">
        <f t="shared" si="11"/>
        <v>118</v>
      </c>
      <c r="Z10" s="156">
        <f>J10+R10</f>
        <v>0</v>
      </c>
      <c r="AA10" s="156">
        <f t="shared" ref="AA10:AA12" si="12">K10+S10</f>
        <v>16</v>
      </c>
      <c r="AB10" s="181">
        <f t="shared" ref="AB10:AB12" si="13">AC10+AD10+AE10+AF10+AG10+AH10+AI10</f>
        <v>217</v>
      </c>
      <c r="AC10" s="156">
        <f t="shared" ref="AC10:AI12" si="14">AK10+AS10</f>
        <v>75</v>
      </c>
      <c r="AD10" s="156">
        <f t="shared" si="14"/>
        <v>0</v>
      </c>
      <c r="AE10" s="157">
        <f t="shared" si="14"/>
        <v>1</v>
      </c>
      <c r="AF10" s="156">
        <f t="shared" si="14"/>
        <v>8</v>
      </c>
      <c r="AG10" s="156">
        <f t="shared" si="14"/>
        <v>118</v>
      </c>
      <c r="AH10" s="156">
        <f t="shared" si="14"/>
        <v>0</v>
      </c>
      <c r="AI10" s="158">
        <f t="shared" si="14"/>
        <v>15</v>
      </c>
      <c r="AJ10" s="181">
        <f t="shared" ref="AJ10:AJ12" si="15">AK10+AL10+AM10+AN10+AO10+AP10+AQ10</f>
        <v>201</v>
      </c>
      <c r="AK10" s="92">
        <v>66</v>
      </c>
      <c r="AL10" s="92">
        <v>0</v>
      </c>
      <c r="AM10" s="92">
        <v>1</v>
      </c>
      <c r="AN10" s="92">
        <v>8</v>
      </c>
      <c r="AO10" s="92">
        <v>112</v>
      </c>
      <c r="AP10" s="92">
        <v>0</v>
      </c>
      <c r="AQ10" s="92">
        <v>14</v>
      </c>
      <c r="AR10" s="157">
        <f t="shared" ref="AR10:AR12" si="16">AS10+AT10+AU10+AV10+AW10+AX10+AY10</f>
        <v>16</v>
      </c>
      <c r="AS10" s="92">
        <v>9</v>
      </c>
      <c r="AT10" s="92">
        <v>0</v>
      </c>
      <c r="AU10" s="92">
        <v>0</v>
      </c>
      <c r="AV10" s="92">
        <v>0</v>
      </c>
      <c r="AW10" s="92">
        <v>6</v>
      </c>
      <c r="AX10" s="92">
        <v>0</v>
      </c>
      <c r="AY10" s="159">
        <v>1</v>
      </c>
      <c r="AZ10" s="181">
        <f t="shared" ref="AZ10:AZ12" si="17">BA10+BB10+BC10+BD10+BE10+BF10+BG10</f>
        <v>168</v>
      </c>
      <c r="BA10" s="92">
        <v>27</v>
      </c>
      <c r="BB10" s="92">
        <v>0</v>
      </c>
      <c r="BC10" s="92">
        <v>1</v>
      </c>
      <c r="BD10" s="92">
        <v>8</v>
      </c>
      <c r="BE10" s="92">
        <v>118</v>
      </c>
      <c r="BF10" s="92">
        <v>0</v>
      </c>
      <c r="BG10" s="159">
        <v>14</v>
      </c>
      <c r="BH10" s="181">
        <f t="shared" ref="BH10:BH12" si="18">BI10+BJ10+BK10+BL10+BM10+BN10+BO10</f>
        <v>32</v>
      </c>
      <c r="BI10" s="156">
        <f t="shared" ref="BI10:BO12" si="19">U10-AC10</f>
        <v>30</v>
      </c>
      <c r="BJ10" s="156">
        <f t="shared" si="19"/>
        <v>0</v>
      </c>
      <c r="BK10" s="157">
        <f t="shared" si="19"/>
        <v>1</v>
      </c>
      <c r="BL10" s="156">
        <f t="shared" si="19"/>
        <v>0</v>
      </c>
      <c r="BM10" s="156">
        <f t="shared" si="19"/>
        <v>0</v>
      </c>
      <c r="BN10" s="156">
        <f t="shared" si="19"/>
        <v>0</v>
      </c>
      <c r="BO10" s="158">
        <f t="shared" si="19"/>
        <v>1</v>
      </c>
    </row>
    <row r="11" spans="1:67" x14ac:dyDescent="0.2">
      <c r="A11" s="154">
        <v>2</v>
      </c>
      <c r="B11" s="195" t="s">
        <v>594</v>
      </c>
      <c r="C11" s="183" t="s">
        <v>599</v>
      </c>
      <c r="D11" s="181">
        <f t="shared" si="8"/>
        <v>63</v>
      </c>
      <c r="E11" s="92">
        <v>57</v>
      </c>
      <c r="F11" s="92">
        <v>0</v>
      </c>
      <c r="G11" s="92">
        <v>0</v>
      </c>
      <c r="H11" s="92">
        <v>0</v>
      </c>
      <c r="I11" s="92">
        <v>6</v>
      </c>
      <c r="J11" s="196">
        <v>0</v>
      </c>
      <c r="K11" s="159">
        <v>0</v>
      </c>
      <c r="L11" s="181">
        <f t="shared" si="9"/>
        <v>191</v>
      </c>
      <c r="M11" s="92">
        <v>32</v>
      </c>
      <c r="N11" s="92">
        <v>1</v>
      </c>
      <c r="O11" s="92">
        <v>1</v>
      </c>
      <c r="P11" s="92">
        <v>6</v>
      </c>
      <c r="Q11" s="92">
        <v>126</v>
      </c>
      <c r="R11" s="92">
        <v>0</v>
      </c>
      <c r="S11" s="159">
        <v>25</v>
      </c>
      <c r="T11" s="181">
        <f t="shared" si="10"/>
        <v>254</v>
      </c>
      <c r="U11" s="156">
        <f t="shared" ref="U11:U12" si="20">E11+M11</f>
        <v>89</v>
      </c>
      <c r="V11" s="156">
        <f t="shared" ref="V11:V12" si="21">F11+N11</f>
        <v>1</v>
      </c>
      <c r="W11" s="156">
        <f t="shared" ref="W11:W12" si="22">G11+O11</f>
        <v>1</v>
      </c>
      <c r="X11" s="156">
        <f t="shared" ref="X11:X12" si="23">H11+P11</f>
        <v>6</v>
      </c>
      <c r="Y11" s="156">
        <f t="shared" ref="Y11:Y12" si="24">I11+Q11</f>
        <v>132</v>
      </c>
      <c r="Z11" s="156">
        <f t="shared" ref="Z11:Z12" si="25">J11+R11</f>
        <v>0</v>
      </c>
      <c r="AA11" s="156">
        <f t="shared" si="12"/>
        <v>25</v>
      </c>
      <c r="AB11" s="181">
        <f t="shared" si="13"/>
        <v>221</v>
      </c>
      <c r="AC11" s="156">
        <f t="shared" si="14"/>
        <v>57</v>
      </c>
      <c r="AD11" s="156">
        <f t="shared" si="14"/>
        <v>1</v>
      </c>
      <c r="AE11" s="157">
        <f t="shared" si="14"/>
        <v>1</v>
      </c>
      <c r="AF11" s="156">
        <f t="shared" si="14"/>
        <v>6</v>
      </c>
      <c r="AG11" s="156">
        <f t="shared" si="14"/>
        <v>132</v>
      </c>
      <c r="AH11" s="156">
        <f t="shared" si="14"/>
        <v>0</v>
      </c>
      <c r="AI11" s="158">
        <f t="shared" si="14"/>
        <v>24</v>
      </c>
      <c r="AJ11" s="181">
        <f t="shared" si="15"/>
        <v>189</v>
      </c>
      <c r="AK11" s="92">
        <v>37</v>
      </c>
      <c r="AL11" s="92">
        <v>0</v>
      </c>
      <c r="AM11" s="92">
        <v>0</v>
      </c>
      <c r="AN11" s="92">
        <v>6</v>
      </c>
      <c r="AO11" s="92">
        <v>124</v>
      </c>
      <c r="AP11" s="92">
        <v>0</v>
      </c>
      <c r="AQ11" s="92">
        <v>22</v>
      </c>
      <c r="AR11" s="157">
        <f t="shared" si="16"/>
        <v>32</v>
      </c>
      <c r="AS11" s="92">
        <v>20</v>
      </c>
      <c r="AT11" s="92">
        <v>1</v>
      </c>
      <c r="AU11" s="92">
        <v>1</v>
      </c>
      <c r="AV11" s="92">
        <v>0</v>
      </c>
      <c r="AW11" s="92">
        <v>8</v>
      </c>
      <c r="AX11" s="92">
        <v>0</v>
      </c>
      <c r="AY11" s="159">
        <v>2</v>
      </c>
      <c r="AZ11" s="181">
        <f t="shared" si="17"/>
        <v>188</v>
      </c>
      <c r="BA11" s="92">
        <v>25</v>
      </c>
      <c r="BB11" s="92">
        <v>1</v>
      </c>
      <c r="BC11" s="92">
        <v>0</v>
      </c>
      <c r="BD11" s="92">
        <v>6</v>
      </c>
      <c r="BE11" s="92">
        <v>132</v>
      </c>
      <c r="BF11" s="92">
        <v>0</v>
      </c>
      <c r="BG11" s="159">
        <v>24</v>
      </c>
      <c r="BH11" s="181">
        <f t="shared" si="18"/>
        <v>33</v>
      </c>
      <c r="BI11" s="156">
        <f t="shared" si="19"/>
        <v>32</v>
      </c>
      <c r="BJ11" s="156">
        <f t="shared" si="19"/>
        <v>0</v>
      </c>
      <c r="BK11" s="157">
        <f t="shared" si="19"/>
        <v>0</v>
      </c>
      <c r="BL11" s="156">
        <f t="shared" si="19"/>
        <v>0</v>
      </c>
      <c r="BM11" s="156">
        <f t="shared" si="19"/>
        <v>0</v>
      </c>
      <c r="BN11" s="156">
        <f t="shared" si="19"/>
        <v>0</v>
      </c>
      <c r="BO11" s="158">
        <f t="shared" si="19"/>
        <v>1</v>
      </c>
    </row>
    <row r="12" spans="1:67" ht="13.5" thickBot="1" x14ac:dyDescent="0.25">
      <c r="A12" s="160">
        <v>3</v>
      </c>
      <c r="B12" s="197" t="s">
        <v>595</v>
      </c>
      <c r="C12" s="186" t="s">
        <v>598</v>
      </c>
      <c r="D12" s="187">
        <f t="shared" si="8"/>
        <v>51</v>
      </c>
      <c r="E12" s="163">
        <v>51</v>
      </c>
      <c r="F12" s="163">
        <v>0</v>
      </c>
      <c r="G12" s="163">
        <v>0</v>
      </c>
      <c r="H12" s="163">
        <v>0</v>
      </c>
      <c r="I12" s="163">
        <v>0</v>
      </c>
      <c r="J12" s="198">
        <v>0</v>
      </c>
      <c r="K12" s="161">
        <v>0</v>
      </c>
      <c r="L12" s="187">
        <f t="shared" si="9"/>
        <v>205</v>
      </c>
      <c r="M12" s="163">
        <v>46</v>
      </c>
      <c r="N12" s="163">
        <v>2</v>
      </c>
      <c r="O12" s="163">
        <v>0</v>
      </c>
      <c r="P12" s="163">
        <v>7</v>
      </c>
      <c r="Q12" s="163">
        <v>131</v>
      </c>
      <c r="R12" s="163">
        <v>0</v>
      </c>
      <c r="S12" s="161">
        <v>19</v>
      </c>
      <c r="T12" s="187">
        <f t="shared" si="10"/>
        <v>256</v>
      </c>
      <c r="U12" s="156">
        <f t="shared" si="20"/>
        <v>97</v>
      </c>
      <c r="V12" s="156">
        <f t="shared" si="21"/>
        <v>2</v>
      </c>
      <c r="W12" s="156">
        <f t="shared" si="22"/>
        <v>0</v>
      </c>
      <c r="X12" s="156">
        <f t="shared" si="23"/>
        <v>7</v>
      </c>
      <c r="Y12" s="156">
        <f t="shared" si="24"/>
        <v>131</v>
      </c>
      <c r="Z12" s="156">
        <f t="shared" si="25"/>
        <v>0</v>
      </c>
      <c r="AA12" s="156">
        <f t="shared" si="12"/>
        <v>19</v>
      </c>
      <c r="AB12" s="187">
        <f t="shared" si="13"/>
        <v>234</v>
      </c>
      <c r="AC12" s="189">
        <f t="shared" si="14"/>
        <v>75</v>
      </c>
      <c r="AD12" s="189">
        <f t="shared" si="14"/>
        <v>2</v>
      </c>
      <c r="AE12" s="164">
        <f t="shared" si="14"/>
        <v>0</v>
      </c>
      <c r="AF12" s="189">
        <f t="shared" si="14"/>
        <v>7</v>
      </c>
      <c r="AG12" s="189">
        <f t="shared" si="14"/>
        <v>131</v>
      </c>
      <c r="AH12" s="189">
        <f t="shared" si="14"/>
        <v>0</v>
      </c>
      <c r="AI12" s="190">
        <f t="shared" si="14"/>
        <v>19</v>
      </c>
      <c r="AJ12" s="187">
        <f t="shared" si="15"/>
        <v>194</v>
      </c>
      <c r="AK12" s="163">
        <v>49</v>
      </c>
      <c r="AL12" s="163">
        <v>2</v>
      </c>
      <c r="AM12" s="163">
        <v>0</v>
      </c>
      <c r="AN12" s="163">
        <v>6</v>
      </c>
      <c r="AO12" s="163">
        <v>120</v>
      </c>
      <c r="AP12" s="163">
        <v>0</v>
      </c>
      <c r="AQ12" s="163">
        <v>17</v>
      </c>
      <c r="AR12" s="164">
        <f t="shared" si="16"/>
        <v>40</v>
      </c>
      <c r="AS12" s="163">
        <v>26</v>
      </c>
      <c r="AT12" s="163">
        <v>0</v>
      </c>
      <c r="AU12" s="163">
        <v>0</v>
      </c>
      <c r="AV12" s="163">
        <v>1</v>
      </c>
      <c r="AW12" s="163">
        <v>11</v>
      </c>
      <c r="AX12" s="163">
        <v>0</v>
      </c>
      <c r="AY12" s="161">
        <v>2</v>
      </c>
      <c r="AZ12" s="187">
        <f t="shared" si="17"/>
        <v>202</v>
      </c>
      <c r="BA12" s="163">
        <v>43</v>
      </c>
      <c r="BB12" s="163">
        <v>2</v>
      </c>
      <c r="BC12" s="163">
        <v>0</v>
      </c>
      <c r="BD12" s="163">
        <v>7</v>
      </c>
      <c r="BE12" s="163">
        <v>131</v>
      </c>
      <c r="BF12" s="163">
        <v>0</v>
      </c>
      <c r="BG12" s="161">
        <v>19</v>
      </c>
      <c r="BH12" s="187">
        <f t="shared" si="18"/>
        <v>22</v>
      </c>
      <c r="BI12" s="189">
        <f t="shared" si="19"/>
        <v>22</v>
      </c>
      <c r="BJ12" s="189">
        <f t="shared" si="19"/>
        <v>0</v>
      </c>
      <c r="BK12" s="164">
        <f t="shared" si="19"/>
        <v>0</v>
      </c>
      <c r="BL12" s="189">
        <f t="shared" si="19"/>
        <v>0</v>
      </c>
      <c r="BM12" s="189">
        <f t="shared" si="19"/>
        <v>0</v>
      </c>
      <c r="BN12" s="189">
        <f t="shared" si="19"/>
        <v>0</v>
      </c>
      <c r="BO12" s="190">
        <f t="shared" si="19"/>
        <v>0</v>
      </c>
    </row>
    <row r="14" spans="1:67" x14ac:dyDescent="0.2">
      <c r="BA14" s="731" t="s">
        <v>60</v>
      </c>
      <c r="BB14" s="731"/>
      <c r="BC14" s="731"/>
      <c r="BD14" s="731"/>
      <c r="BE14" s="731"/>
      <c r="BF14" s="731"/>
      <c r="BG14" s="731"/>
      <c r="BH14" s="731"/>
      <c r="BI14" s="731"/>
      <c r="BJ14" s="731"/>
      <c r="BK14" s="66"/>
    </row>
    <row r="16" spans="1:67" ht="16.5" x14ac:dyDescent="0.25">
      <c r="AJ16" s="165" t="s">
        <v>353</v>
      </c>
      <c r="AO16" s="166" t="s">
        <v>607</v>
      </c>
      <c r="AP16" s="167"/>
      <c r="AQ16" s="167"/>
      <c r="AR16" s="168"/>
      <c r="AS16" s="168"/>
      <c r="AT16" s="168"/>
      <c r="AU16" s="168"/>
      <c r="AV16" s="169"/>
      <c r="AW16" s="170"/>
      <c r="AX16" s="170"/>
      <c r="AY16" s="170"/>
      <c r="AZ16" s="171"/>
      <c r="BA16" s="171"/>
    </row>
    <row r="17" spans="36:54" ht="16.5" x14ac:dyDescent="0.25">
      <c r="AJ17" s="172"/>
      <c r="AO17" s="166"/>
      <c r="AP17" s="167"/>
      <c r="AQ17" s="167"/>
      <c r="AR17" s="168"/>
      <c r="AS17" s="168"/>
      <c r="AT17" s="168"/>
      <c r="AU17" s="168"/>
      <c r="AV17" s="173"/>
      <c r="AW17" s="173"/>
      <c r="AX17" s="199"/>
      <c r="AY17" s="173"/>
      <c r="AZ17" s="171"/>
      <c r="BA17" s="171"/>
    </row>
    <row r="18" spans="36:54" x14ac:dyDescent="0.2">
      <c r="AJ18" s="88"/>
      <c r="AO18" s="7" t="s">
        <v>610</v>
      </c>
      <c r="AP18" s="88"/>
      <c r="AQ18" s="88"/>
      <c r="AR18" s="88"/>
      <c r="AS18" s="88"/>
      <c r="AT18" s="88"/>
      <c r="AU18" s="88"/>
      <c r="AV18" s="7" t="s">
        <v>177</v>
      </c>
      <c r="AW18" s="88"/>
      <c r="AX18" s="88"/>
      <c r="AY18" s="88"/>
      <c r="AZ18" s="88"/>
      <c r="BA18" s="88"/>
    </row>
    <row r="19" spans="36:54" x14ac:dyDescent="0.2">
      <c r="BB19" s="6" t="s">
        <v>604</v>
      </c>
    </row>
    <row r="164" spans="14:14" x14ac:dyDescent="0.2">
      <c r="N164" s="200"/>
    </row>
  </sheetData>
  <mergeCells count="31">
    <mergeCell ref="O1:P1"/>
    <mergeCell ref="BA14:BJ14"/>
    <mergeCell ref="AR7:AR8"/>
    <mergeCell ref="AS7:AY7"/>
    <mergeCell ref="AZ7:AZ8"/>
    <mergeCell ref="BA7:BG7"/>
    <mergeCell ref="AB7:AB8"/>
    <mergeCell ref="AC7:AI7"/>
    <mergeCell ref="BH5:BO6"/>
    <mergeCell ref="AJ6:AQ6"/>
    <mergeCell ref="BH7:BH8"/>
    <mergeCell ref="BI7:BO7"/>
    <mergeCell ref="AJ7:AJ8"/>
    <mergeCell ref="AK7:AQ7"/>
    <mergeCell ref="AR6:AY6"/>
    <mergeCell ref="AZ6:BG6"/>
    <mergeCell ref="A5:A8"/>
    <mergeCell ref="B5:B8"/>
    <mergeCell ref="C5:C8"/>
    <mergeCell ref="D5:K6"/>
    <mergeCell ref="L5:S6"/>
    <mergeCell ref="M7:S7"/>
    <mergeCell ref="D7:D8"/>
    <mergeCell ref="E7:K7"/>
    <mergeCell ref="L7:L8"/>
    <mergeCell ref="AZ5:BG5"/>
    <mergeCell ref="AJ5:AY5"/>
    <mergeCell ref="T7:T8"/>
    <mergeCell ref="T5:AA6"/>
    <mergeCell ref="U7:AA7"/>
    <mergeCell ref="AB5:AI6"/>
  </mergeCells>
  <hyperlinks>
    <hyperlink ref="O1:P1" location="'Списък Приложения'!A1" display="НАЗАД"/>
  </hyperlink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54"/>
  <sheetViews>
    <sheetView topLeftCell="B1" zoomScale="70" zoomScaleNormal="70" workbookViewId="0">
      <selection activeCell="B1" sqref="B1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53" t="s">
        <v>363</v>
      </c>
      <c r="C1" s="151"/>
      <c r="AE1" s="151"/>
    </row>
    <row r="2" spans="1:58" ht="30.75" customHeight="1" x14ac:dyDescent="0.2">
      <c r="B2" s="794" t="s">
        <v>601</v>
      </c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794"/>
      <c r="Y2" s="794"/>
      <c r="Z2" s="794"/>
      <c r="AA2" s="794"/>
      <c r="AB2" s="794"/>
      <c r="AC2" s="794"/>
      <c r="AD2" s="794"/>
      <c r="AE2" s="790" t="s">
        <v>419</v>
      </c>
      <c r="AF2" s="790"/>
      <c r="AG2" s="790"/>
      <c r="AH2" s="790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241"/>
      <c r="BA2" s="241"/>
      <c r="BB2" s="241"/>
      <c r="BC2" s="241"/>
      <c r="BD2" s="241"/>
      <c r="BE2" s="241"/>
      <c r="BF2" s="241"/>
    </row>
    <row r="3" spans="1:58" ht="13.5" thickBot="1" x14ac:dyDescent="0.25">
      <c r="G3" s="151"/>
      <c r="L3" s="151" t="s">
        <v>462</v>
      </c>
      <c r="AI3" s="151"/>
    </row>
    <row r="4" spans="1:58" ht="42" customHeight="1" x14ac:dyDescent="0.2">
      <c r="A4" s="750" t="s">
        <v>399</v>
      </c>
      <c r="B4" s="796" t="s">
        <v>463</v>
      </c>
      <c r="C4" s="758" t="s">
        <v>365</v>
      </c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59"/>
      <c r="U4" s="759"/>
      <c r="V4" s="759"/>
      <c r="W4" s="759"/>
      <c r="X4" s="759"/>
      <c r="Y4" s="759"/>
      <c r="Z4" s="759"/>
      <c r="AA4" s="759"/>
      <c r="AB4" s="759"/>
      <c r="AC4" s="759"/>
      <c r="AD4" s="760"/>
      <c r="AE4" s="758" t="s">
        <v>366</v>
      </c>
      <c r="AF4" s="759"/>
      <c r="AG4" s="759"/>
      <c r="AH4" s="759"/>
      <c r="AI4" s="759"/>
      <c r="AJ4" s="759"/>
      <c r="AK4" s="759"/>
      <c r="AL4" s="759"/>
      <c r="AM4" s="759"/>
      <c r="AN4" s="759"/>
      <c r="AO4" s="759"/>
      <c r="AP4" s="759"/>
      <c r="AQ4" s="759"/>
      <c r="AR4" s="759"/>
      <c r="AS4" s="759"/>
      <c r="AT4" s="759"/>
      <c r="AU4" s="759"/>
      <c r="AV4" s="759"/>
      <c r="AW4" s="759"/>
      <c r="AX4" s="759"/>
      <c r="AY4" s="759"/>
      <c r="AZ4" s="759"/>
      <c r="BA4" s="759"/>
      <c r="BB4" s="759"/>
      <c r="BC4" s="759"/>
      <c r="BD4" s="759"/>
      <c r="BE4" s="759"/>
      <c r="BF4" s="760"/>
    </row>
    <row r="5" spans="1:58" ht="15.75" customHeight="1" x14ac:dyDescent="0.2">
      <c r="A5" s="751"/>
      <c r="B5" s="797"/>
      <c r="C5" s="746" t="s">
        <v>367</v>
      </c>
      <c r="D5" s="747"/>
      <c r="E5" s="747"/>
      <c r="F5" s="747"/>
      <c r="G5" s="747"/>
      <c r="H5" s="747"/>
      <c r="I5" s="747"/>
      <c r="J5" s="747"/>
      <c r="K5" s="747"/>
      <c r="L5" s="747"/>
      <c r="M5" s="747"/>
      <c r="N5" s="747"/>
      <c r="O5" s="747"/>
      <c r="P5" s="747"/>
      <c r="Q5" s="747"/>
      <c r="R5" s="747"/>
      <c r="S5" s="747"/>
      <c r="T5" s="747"/>
      <c r="U5" s="747"/>
      <c r="V5" s="747"/>
      <c r="W5" s="747"/>
      <c r="X5" s="747"/>
      <c r="Y5" s="747"/>
      <c r="Z5" s="747"/>
      <c r="AA5" s="747"/>
      <c r="AB5" s="747"/>
      <c r="AC5" s="747"/>
      <c r="AD5" s="748"/>
      <c r="AE5" s="746" t="s">
        <v>367</v>
      </c>
      <c r="AF5" s="747"/>
      <c r="AG5" s="747"/>
      <c r="AH5" s="747"/>
      <c r="AI5" s="747"/>
      <c r="AJ5" s="747"/>
      <c r="AK5" s="747"/>
      <c r="AL5" s="747"/>
      <c r="AM5" s="747"/>
      <c r="AN5" s="747"/>
      <c r="AO5" s="747"/>
      <c r="AP5" s="747"/>
      <c r="AQ5" s="747"/>
      <c r="AR5" s="747"/>
      <c r="AS5" s="747"/>
      <c r="AT5" s="747"/>
      <c r="AU5" s="747"/>
      <c r="AV5" s="747"/>
      <c r="AW5" s="747"/>
      <c r="AX5" s="747"/>
      <c r="AY5" s="747"/>
      <c r="AZ5" s="747"/>
      <c r="BA5" s="747"/>
      <c r="BB5" s="747"/>
      <c r="BC5" s="747"/>
      <c r="BD5" s="747"/>
      <c r="BE5" s="747"/>
      <c r="BF5" s="748"/>
    </row>
    <row r="6" spans="1:58" s="67" customFormat="1" ht="24" customHeight="1" x14ac:dyDescent="0.2">
      <c r="A6" s="795"/>
      <c r="B6" s="797"/>
      <c r="C6" s="263" t="s">
        <v>88</v>
      </c>
      <c r="D6" s="273">
        <v>1</v>
      </c>
      <c r="E6" s="264">
        <v>2</v>
      </c>
      <c r="F6" s="264" t="s">
        <v>368</v>
      </c>
      <c r="G6" s="264" t="s">
        <v>369</v>
      </c>
      <c r="H6" s="264" t="s">
        <v>370</v>
      </c>
      <c r="I6" s="264" t="s">
        <v>464</v>
      </c>
      <c r="J6" s="264" t="s">
        <v>465</v>
      </c>
      <c r="K6" s="264" t="s">
        <v>466</v>
      </c>
      <c r="L6" s="264" t="s">
        <v>467</v>
      </c>
      <c r="M6" s="264" t="s">
        <v>371</v>
      </c>
      <c r="N6" s="264" t="s">
        <v>372</v>
      </c>
      <c r="O6" s="264" t="s">
        <v>373</v>
      </c>
      <c r="P6" s="264" t="s">
        <v>54</v>
      </c>
      <c r="Q6" s="264" t="s">
        <v>55</v>
      </c>
      <c r="R6" s="264" t="s">
        <v>56</v>
      </c>
      <c r="S6" s="264" t="s">
        <v>57</v>
      </c>
      <c r="T6" s="264" t="s">
        <v>374</v>
      </c>
      <c r="U6" s="264" t="s">
        <v>375</v>
      </c>
      <c r="V6" s="264" t="s">
        <v>376</v>
      </c>
      <c r="W6" s="264" t="s">
        <v>377</v>
      </c>
      <c r="X6" s="264" t="s">
        <v>470</v>
      </c>
      <c r="Y6" s="264" t="s">
        <v>471</v>
      </c>
      <c r="Z6" s="264" t="s">
        <v>472</v>
      </c>
      <c r="AA6" s="264" t="s">
        <v>473</v>
      </c>
      <c r="AB6" s="264" t="s">
        <v>474</v>
      </c>
      <c r="AC6" s="264" t="s">
        <v>475</v>
      </c>
      <c r="AD6" s="265" t="s">
        <v>476</v>
      </c>
      <c r="AE6" s="263" t="s">
        <v>88</v>
      </c>
      <c r="AF6" s="273">
        <v>1</v>
      </c>
      <c r="AG6" s="264">
        <v>2</v>
      </c>
      <c r="AH6" s="264" t="s">
        <v>368</v>
      </c>
      <c r="AI6" s="264" t="s">
        <v>369</v>
      </c>
      <c r="AJ6" s="264" t="s">
        <v>370</v>
      </c>
      <c r="AK6" s="264" t="s">
        <v>464</v>
      </c>
      <c r="AL6" s="264" t="s">
        <v>465</v>
      </c>
      <c r="AM6" s="264" t="s">
        <v>466</v>
      </c>
      <c r="AN6" s="264" t="s">
        <v>467</v>
      </c>
      <c r="AO6" s="264" t="s">
        <v>371</v>
      </c>
      <c r="AP6" s="264" t="s">
        <v>372</v>
      </c>
      <c r="AQ6" s="264" t="s">
        <v>373</v>
      </c>
      <c r="AR6" s="264" t="s">
        <v>54</v>
      </c>
      <c r="AS6" s="264" t="s">
        <v>55</v>
      </c>
      <c r="AT6" s="264" t="s">
        <v>56</v>
      </c>
      <c r="AU6" s="264" t="s">
        <v>57</v>
      </c>
      <c r="AV6" s="264" t="s">
        <v>374</v>
      </c>
      <c r="AW6" s="264" t="s">
        <v>375</v>
      </c>
      <c r="AX6" s="264" t="s">
        <v>376</v>
      </c>
      <c r="AY6" s="264" t="s">
        <v>377</v>
      </c>
      <c r="AZ6" s="264" t="s">
        <v>470</v>
      </c>
      <c r="BA6" s="264" t="s">
        <v>471</v>
      </c>
      <c r="BB6" s="264" t="s">
        <v>472</v>
      </c>
      <c r="BC6" s="264" t="s">
        <v>473</v>
      </c>
      <c r="BD6" s="264" t="s">
        <v>474</v>
      </c>
      <c r="BE6" s="264" t="s">
        <v>475</v>
      </c>
      <c r="BF6" s="265" t="s">
        <v>476</v>
      </c>
    </row>
    <row r="7" spans="1:58" x14ac:dyDescent="0.2">
      <c r="A7" s="274"/>
      <c r="B7" s="275" t="s">
        <v>88</v>
      </c>
      <c r="C7" s="181">
        <f>D7+E7+F7+G7+H7+I7+J7+K7+L7+M7+N7+O7+P7+Q7+R7+S7+T7+U7+V7+W7+X7+Y7+Z7+AA7+AB7+AC7+AD7</f>
        <v>21</v>
      </c>
      <c r="D7" s="156">
        <f t="shared" ref="D7:AD7" si="0">SUM(D8:D10)</f>
        <v>11</v>
      </c>
      <c r="E7" s="156">
        <f t="shared" si="0"/>
        <v>1</v>
      </c>
      <c r="F7" s="156">
        <f t="shared" si="0"/>
        <v>4</v>
      </c>
      <c r="G7" s="156">
        <f t="shared" si="0"/>
        <v>0</v>
      </c>
      <c r="H7" s="156">
        <f t="shared" si="0"/>
        <v>0</v>
      </c>
      <c r="I7" s="156">
        <f t="shared" si="0"/>
        <v>2</v>
      </c>
      <c r="J7" s="156">
        <f t="shared" si="0"/>
        <v>0</v>
      </c>
      <c r="K7" s="156">
        <f t="shared" si="0"/>
        <v>0</v>
      </c>
      <c r="L7" s="156">
        <f t="shared" si="0"/>
        <v>0</v>
      </c>
      <c r="M7" s="156">
        <f t="shared" si="0"/>
        <v>2</v>
      </c>
      <c r="N7" s="156">
        <f t="shared" si="0"/>
        <v>0</v>
      </c>
      <c r="O7" s="156">
        <f t="shared" si="0"/>
        <v>0</v>
      </c>
      <c r="P7" s="156">
        <f t="shared" si="0"/>
        <v>1</v>
      </c>
      <c r="Q7" s="156">
        <f t="shared" si="0"/>
        <v>0</v>
      </c>
      <c r="R7" s="156">
        <f t="shared" si="0"/>
        <v>0</v>
      </c>
      <c r="S7" s="156">
        <f t="shared" si="0"/>
        <v>0</v>
      </c>
      <c r="T7" s="156">
        <f t="shared" si="0"/>
        <v>0</v>
      </c>
      <c r="U7" s="156">
        <f t="shared" si="0"/>
        <v>0</v>
      </c>
      <c r="V7" s="156">
        <f t="shared" si="0"/>
        <v>0</v>
      </c>
      <c r="W7" s="156">
        <f t="shared" si="0"/>
        <v>0</v>
      </c>
      <c r="X7" s="156">
        <f t="shared" si="0"/>
        <v>0</v>
      </c>
      <c r="Y7" s="156">
        <f t="shared" si="0"/>
        <v>0</v>
      </c>
      <c r="Z7" s="156">
        <f t="shared" si="0"/>
        <v>0</v>
      </c>
      <c r="AA7" s="156">
        <f t="shared" si="0"/>
        <v>0</v>
      </c>
      <c r="AB7" s="156">
        <f t="shared" si="0"/>
        <v>0</v>
      </c>
      <c r="AC7" s="156">
        <f t="shared" si="0"/>
        <v>0</v>
      </c>
      <c r="AD7" s="158">
        <f t="shared" si="0"/>
        <v>0</v>
      </c>
      <c r="AE7" s="181">
        <f>AF7+AG7+AH7+AI7+AJ7+AK7+AL7+AM7+AN7+AO7+AP7+AQ7+AR7+AS7+AT7+AU7+AV7+AW7+AX7+AY7+AZ7+BA7+BB7+BC7+BD7+BE7+BF7</f>
        <v>5</v>
      </c>
      <c r="AF7" s="156">
        <f t="shared" ref="AF7:BF7" si="1">SUM(AF8:AF10)</f>
        <v>0</v>
      </c>
      <c r="AG7" s="156">
        <f t="shared" si="1"/>
        <v>0</v>
      </c>
      <c r="AH7" s="156">
        <f t="shared" si="1"/>
        <v>0</v>
      </c>
      <c r="AI7" s="156">
        <f t="shared" si="1"/>
        <v>3</v>
      </c>
      <c r="AJ7" s="156">
        <f t="shared" si="1"/>
        <v>0</v>
      </c>
      <c r="AK7" s="156">
        <f t="shared" si="1"/>
        <v>1</v>
      </c>
      <c r="AL7" s="156">
        <f t="shared" si="1"/>
        <v>0</v>
      </c>
      <c r="AM7" s="156">
        <f t="shared" si="1"/>
        <v>0</v>
      </c>
      <c r="AN7" s="156">
        <f t="shared" si="1"/>
        <v>0</v>
      </c>
      <c r="AO7" s="156">
        <f t="shared" si="1"/>
        <v>0</v>
      </c>
      <c r="AP7" s="156">
        <f t="shared" si="1"/>
        <v>0</v>
      </c>
      <c r="AQ7" s="156">
        <f t="shared" si="1"/>
        <v>0</v>
      </c>
      <c r="AR7" s="156">
        <f t="shared" si="1"/>
        <v>0</v>
      </c>
      <c r="AS7" s="156">
        <f t="shared" si="1"/>
        <v>0</v>
      </c>
      <c r="AT7" s="156">
        <f t="shared" si="1"/>
        <v>0</v>
      </c>
      <c r="AU7" s="156">
        <f t="shared" si="1"/>
        <v>0</v>
      </c>
      <c r="AV7" s="156">
        <f t="shared" si="1"/>
        <v>1</v>
      </c>
      <c r="AW7" s="156">
        <f t="shared" si="1"/>
        <v>0</v>
      </c>
      <c r="AX7" s="156">
        <f t="shared" si="1"/>
        <v>0</v>
      </c>
      <c r="AY7" s="156">
        <f t="shared" si="1"/>
        <v>0</v>
      </c>
      <c r="AZ7" s="156">
        <f t="shared" si="1"/>
        <v>0</v>
      </c>
      <c r="BA7" s="156">
        <f t="shared" si="1"/>
        <v>0</v>
      </c>
      <c r="BB7" s="156">
        <f t="shared" si="1"/>
        <v>0</v>
      </c>
      <c r="BC7" s="156">
        <f t="shared" si="1"/>
        <v>0</v>
      </c>
      <c r="BD7" s="156">
        <f t="shared" si="1"/>
        <v>0</v>
      </c>
      <c r="BE7" s="156">
        <f t="shared" si="1"/>
        <v>0</v>
      </c>
      <c r="BF7" s="158">
        <f t="shared" si="1"/>
        <v>0</v>
      </c>
    </row>
    <row r="8" spans="1:58" x14ac:dyDescent="0.2">
      <c r="A8" s="154">
        <v>1</v>
      </c>
      <c r="B8" s="159" t="s">
        <v>593</v>
      </c>
      <c r="C8" s="181">
        <f>D8+E8+F8+G8+H8+I8+J8+K8+L8+M8+N8+O8+P8+Q8+R8+S8+T8+U8+V8+W8+X8+Y8+Z8+AA8+AB8+AC8+AD8</f>
        <v>8</v>
      </c>
      <c r="D8" s="92">
        <v>3</v>
      </c>
      <c r="E8" s="92"/>
      <c r="F8" s="92">
        <v>2</v>
      </c>
      <c r="G8" s="92"/>
      <c r="H8" s="92"/>
      <c r="I8" s="92">
        <v>2</v>
      </c>
      <c r="J8" s="92"/>
      <c r="K8" s="92"/>
      <c r="L8" s="92"/>
      <c r="M8" s="92">
        <v>1</v>
      </c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159"/>
      <c r="AE8" s="181">
        <f t="shared" ref="AE8:AE10" si="2">AF8+AG8+AH8+AI8+AJ8+AK8+AL8+AM8+AN8+AO8+AP8+AQ8+AR8+AS8+AT8+AU8+AV8+AW8+AX8+AY8+AZ8+BA8+BB8+BC8+BD8+BE8+BF8</f>
        <v>2</v>
      </c>
      <c r="AF8" s="92"/>
      <c r="AG8" s="92"/>
      <c r="AH8" s="92"/>
      <c r="AI8" s="92">
        <v>1</v>
      </c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>
        <v>1</v>
      </c>
      <c r="AW8" s="92"/>
      <c r="AX8" s="92"/>
      <c r="AY8" s="92"/>
      <c r="AZ8" s="92"/>
      <c r="BA8" s="92"/>
      <c r="BB8" s="92"/>
      <c r="BC8" s="92"/>
      <c r="BD8" s="92"/>
      <c r="BE8" s="92"/>
      <c r="BF8" s="159"/>
    </row>
    <row r="9" spans="1:58" x14ac:dyDescent="0.2">
      <c r="A9" s="154">
        <v>2</v>
      </c>
      <c r="B9" s="159" t="s">
        <v>594</v>
      </c>
      <c r="C9" s="181">
        <f t="shared" ref="C9:C10" si="3">D9+E9+F9+G9+H9+I9+J9+K9+L9+M9+N9+O9+P9+Q9+R9+S9+T9+U9+V9+W9+X9+Y9+Z9+AA9+AB9+AC9+AD9</f>
        <v>7</v>
      </c>
      <c r="D9" s="92">
        <v>3</v>
      </c>
      <c r="E9" s="92">
        <v>1</v>
      </c>
      <c r="F9" s="92">
        <v>2</v>
      </c>
      <c r="G9" s="92"/>
      <c r="H9" s="92"/>
      <c r="I9" s="92"/>
      <c r="J9" s="92"/>
      <c r="K9" s="92"/>
      <c r="L9" s="92"/>
      <c r="M9" s="92">
        <v>1</v>
      </c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159"/>
      <c r="AE9" s="181">
        <f t="shared" si="2"/>
        <v>1</v>
      </c>
      <c r="AF9" s="92"/>
      <c r="AG9" s="92"/>
      <c r="AH9" s="92"/>
      <c r="AI9" s="92">
        <v>1</v>
      </c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159"/>
    </row>
    <row r="10" spans="1:58" ht="13.5" thickBot="1" x14ac:dyDescent="0.25">
      <c r="A10" s="160">
        <v>3</v>
      </c>
      <c r="B10" s="161" t="s">
        <v>595</v>
      </c>
      <c r="C10" s="187">
        <f t="shared" si="3"/>
        <v>6</v>
      </c>
      <c r="D10" s="163">
        <v>5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>
        <v>1</v>
      </c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1"/>
      <c r="AE10" s="187">
        <f t="shared" si="2"/>
        <v>2</v>
      </c>
      <c r="AF10" s="163"/>
      <c r="AG10" s="163"/>
      <c r="AH10" s="163"/>
      <c r="AI10" s="163">
        <v>1</v>
      </c>
      <c r="AJ10" s="163"/>
      <c r="AK10" s="163">
        <v>1</v>
      </c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1"/>
    </row>
    <row r="11" spans="1:58" x14ac:dyDescent="0.2">
      <c r="A11" s="65"/>
    </row>
    <row r="12" spans="1:58" ht="12.75" customHeight="1" x14ac:dyDescent="0.2">
      <c r="A12" s="65"/>
      <c r="AV12" s="731" t="s">
        <v>60</v>
      </c>
      <c r="AW12" s="731"/>
      <c r="AX12" s="731"/>
      <c r="AY12" s="731"/>
      <c r="AZ12" s="731"/>
      <c r="BA12" s="731"/>
      <c r="BB12" s="731"/>
      <c r="BC12" s="731"/>
      <c r="BD12" s="731"/>
    </row>
    <row r="13" spans="1:58" ht="16.5" x14ac:dyDescent="0.25">
      <c r="AE13" s="165" t="s">
        <v>353</v>
      </c>
      <c r="AH13" s="166" t="s">
        <v>607</v>
      </c>
      <c r="AI13" s="167"/>
      <c r="AJ13" s="167"/>
      <c r="AK13" s="168"/>
      <c r="AL13" s="168"/>
      <c r="AM13" s="168"/>
      <c r="AN13" s="168"/>
      <c r="AO13" s="169"/>
      <c r="AP13" s="170"/>
      <c r="AQ13" s="170"/>
      <c r="AR13" s="170"/>
      <c r="AS13" s="171"/>
      <c r="AT13" s="171"/>
    </row>
    <row r="14" spans="1:58" ht="16.5" x14ac:dyDescent="0.25">
      <c r="AE14" s="172"/>
      <c r="AH14" s="166"/>
      <c r="AI14" s="167"/>
      <c r="AJ14" s="167"/>
      <c r="AK14" s="168"/>
      <c r="AL14" s="168"/>
      <c r="AM14" s="168"/>
      <c r="AN14" s="168"/>
      <c r="AO14" s="173"/>
      <c r="AP14" s="173"/>
      <c r="AQ14" s="173"/>
      <c r="AR14" s="173"/>
      <c r="AS14" s="171"/>
      <c r="AT14" s="171"/>
    </row>
    <row r="15" spans="1:58" x14ac:dyDescent="0.2">
      <c r="AE15" s="88"/>
      <c r="AH15" s="7" t="s">
        <v>610</v>
      </c>
      <c r="AI15" s="88"/>
      <c r="AJ15" s="88"/>
      <c r="AK15" s="88"/>
      <c r="AL15" s="88"/>
      <c r="AM15" s="88"/>
      <c r="AN15" s="88"/>
      <c r="AO15" s="7" t="s">
        <v>177</v>
      </c>
      <c r="AP15" s="88"/>
      <c r="AQ15" s="88"/>
      <c r="AR15" s="88"/>
      <c r="AS15" s="88"/>
      <c r="AT15" s="88"/>
    </row>
    <row r="16" spans="1:58" x14ac:dyDescent="0.2">
      <c r="AV16" s="6" t="s">
        <v>604</v>
      </c>
    </row>
    <row r="17" spans="2:26" ht="15.75" x14ac:dyDescent="0.25">
      <c r="B17" s="174" t="s">
        <v>379</v>
      </c>
    </row>
    <row r="18" spans="2:26" x14ac:dyDescent="0.2">
      <c r="B18" s="67" t="s">
        <v>380</v>
      </c>
    </row>
    <row r="19" spans="2:26" ht="14.25" customHeight="1" x14ac:dyDescent="0.2">
      <c r="B19" s="67" t="s">
        <v>477</v>
      </c>
    </row>
    <row r="20" spans="2:26" ht="14.25" customHeight="1" x14ac:dyDescent="0.2">
      <c r="B20" s="67"/>
    </row>
    <row r="21" spans="2:26" ht="15.95" customHeight="1" x14ac:dyDescent="0.2">
      <c r="B21" s="791" t="s">
        <v>478</v>
      </c>
      <c r="C21" s="791"/>
      <c r="D21" s="791"/>
      <c r="E21" s="791"/>
      <c r="F21" s="791"/>
      <c r="G21" s="791"/>
      <c r="H21" s="791"/>
      <c r="I21" s="791"/>
      <c r="J21" s="791"/>
      <c r="K21" s="791"/>
      <c r="L21" s="791"/>
      <c r="M21" s="791"/>
      <c r="N21" s="791"/>
      <c r="O21" s="791"/>
      <c r="P21" s="791"/>
      <c r="Q21" s="791"/>
      <c r="R21" s="791"/>
      <c r="S21" s="791"/>
      <c r="T21" s="791"/>
      <c r="U21" s="791"/>
      <c r="V21" s="791"/>
      <c r="W21" s="791"/>
      <c r="X21" s="791"/>
      <c r="Y21" s="791"/>
      <c r="Z21" s="791"/>
    </row>
    <row r="22" spans="2:26" ht="15.95" customHeight="1" x14ac:dyDescent="0.2">
      <c r="B22" s="791" t="s">
        <v>479</v>
      </c>
      <c r="C22" s="791"/>
      <c r="D22" s="791"/>
      <c r="E22" s="791"/>
      <c r="F22" s="791"/>
      <c r="G22" s="791"/>
      <c r="H22" s="791"/>
      <c r="I22" s="791"/>
      <c r="J22" s="791"/>
      <c r="K22" s="791"/>
      <c r="L22" s="791"/>
      <c r="M22" s="791"/>
      <c r="N22" s="791"/>
      <c r="O22" s="791"/>
      <c r="P22" s="791"/>
      <c r="Q22" s="791"/>
      <c r="R22" s="791"/>
      <c r="S22" s="791"/>
      <c r="T22" s="791"/>
      <c r="U22" s="791"/>
      <c r="V22" s="791"/>
      <c r="W22" s="791"/>
      <c r="X22" s="791"/>
      <c r="Y22" s="791"/>
      <c r="Z22" s="791"/>
    </row>
    <row r="23" spans="2:26" ht="15.95" customHeight="1" x14ac:dyDescent="0.2">
      <c r="B23" s="792" t="s">
        <v>480</v>
      </c>
      <c r="C23" s="791"/>
      <c r="D23" s="791"/>
      <c r="E23" s="791"/>
      <c r="F23" s="791"/>
      <c r="G23" s="791"/>
      <c r="H23" s="791"/>
      <c r="I23" s="791"/>
      <c r="J23" s="791"/>
      <c r="K23" s="791"/>
      <c r="L23" s="791"/>
      <c r="M23" s="791"/>
      <c r="N23" s="791"/>
      <c r="O23" s="791"/>
      <c r="P23" s="791"/>
      <c r="Q23" s="791"/>
      <c r="R23" s="791"/>
      <c r="S23" s="791"/>
      <c r="T23" s="791"/>
      <c r="U23" s="791"/>
      <c r="V23" s="791"/>
      <c r="W23" s="791"/>
      <c r="X23" s="791"/>
      <c r="Y23" s="791"/>
      <c r="Z23" s="791"/>
    </row>
    <row r="24" spans="2:26" ht="15.95" customHeight="1" x14ac:dyDescent="0.2">
      <c r="B24" s="793" t="s">
        <v>581</v>
      </c>
      <c r="C24" s="793"/>
      <c r="D24" s="793"/>
      <c r="E24" s="793"/>
      <c r="F24" s="793"/>
      <c r="G24" s="793"/>
      <c r="H24" s="793"/>
      <c r="I24" s="793"/>
      <c r="J24" s="793"/>
      <c r="K24" s="793"/>
      <c r="L24" s="793"/>
      <c r="M24" s="793"/>
      <c r="N24" s="793"/>
      <c r="O24" s="793"/>
      <c r="P24" s="793"/>
      <c r="Q24" s="793"/>
      <c r="R24" s="793"/>
      <c r="S24" s="793"/>
      <c r="T24" s="793"/>
      <c r="U24" s="793"/>
      <c r="V24" s="793"/>
      <c r="W24" s="793"/>
      <c r="X24" s="793"/>
      <c r="Y24" s="793"/>
      <c r="Z24" s="793"/>
    </row>
    <row r="25" spans="2:26" ht="15.95" customHeight="1" x14ac:dyDescent="0.2">
      <c r="B25" s="793" t="s">
        <v>481</v>
      </c>
      <c r="C25" s="793"/>
      <c r="D25" s="793"/>
      <c r="E25" s="793"/>
      <c r="F25" s="793"/>
      <c r="G25" s="793"/>
      <c r="H25" s="793"/>
      <c r="I25" s="793"/>
      <c r="J25" s="793"/>
      <c r="K25" s="793"/>
      <c r="L25" s="793"/>
      <c r="M25" s="793"/>
      <c r="N25" s="793"/>
      <c r="O25" s="793"/>
      <c r="P25" s="793"/>
      <c r="Q25" s="793"/>
      <c r="R25" s="793"/>
      <c r="S25" s="793"/>
      <c r="T25" s="793"/>
      <c r="U25" s="793"/>
      <c r="V25" s="793"/>
      <c r="W25" s="793"/>
      <c r="X25" s="793"/>
      <c r="Y25" s="793"/>
      <c r="Z25" s="793"/>
    </row>
    <row r="26" spans="2:26" ht="15.95" customHeight="1" x14ac:dyDescent="0.2">
      <c r="B26" s="793" t="s">
        <v>482</v>
      </c>
      <c r="C26" s="793"/>
      <c r="D26" s="793"/>
      <c r="E26" s="793"/>
      <c r="F26" s="793"/>
      <c r="G26" s="793"/>
      <c r="H26" s="793"/>
      <c r="I26" s="793"/>
      <c r="J26" s="793"/>
      <c r="K26" s="793"/>
      <c r="L26" s="793"/>
      <c r="M26" s="793"/>
      <c r="N26" s="793"/>
      <c r="O26" s="793"/>
      <c r="P26" s="793"/>
      <c r="Q26" s="793"/>
      <c r="R26" s="793"/>
      <c r="S26" s="793"/>
      <c r="T26" s="793"/>
      <c r="U26" s="793"/>
      <c r="V26" s="793"/>
      <c r="W26" s="793"/>
      <c r="X26" s="793"/>
      <c r="Y26" s="793"/>
      <c r="Z26" s="793"/>
    </row>
    <row r="27" spans="2:26" ht="15.95" customHeight="1" x14ac:dyDescent="0.2">
      <c r="B27" s="792" t="s">
        <v>483</v>
      </c>
      <c r="C27" s="791"/>
      <c r="D27" s="791"/>
      <c r="E27" s="791"/>
      <c r="F27" s="791"/>
      <c r="G27" s="791"/>
      <c r="H27" s="791"/>
      <c r="I27" s="791"/>
      <c r="J27" s="791"/>
      <c r="K27" s="791"/>
      <c r="L27" s="791"/>
      <c r="M27" s="791"/>
      <c r="N27" s="791"/>
      <c r="O27" s="791"/>
      <c r="P27" s="791"/>
      <c r="Q27" s="791"/>
      <c r="R27" s="791"/>
      <c r="S27" s="791"/>
      <c r="T27" s="791"/>
      <c r="U27" s="791"/>
      <c r="V27" s="791"/>
      <c r="W27" s="791"/>
      <c r="X27" s="791"/>
      <c r="Y27" s="791"/>
      <c r="Z27" s="791"/>
    </row>
    <row r="28" spans="2:26" ht="15.95" customHeight="1" x14ac:dyDescent="0.2">
      <c r="B28" s="793" t="s">
        <v>484</v>
      </c>
      <c r="C28" s="793"/>
      <c r="D28" s="793"/>
      <c r="E28" s="793"/>
      <c r="F28" s="793"/>
      <c r="G28" s="793"/>
      <c r="H28" s="793"/>
      <c r="I28" s="793"/>
      <c r="J28" s="793"/>
      <c r="K28" s="793"/>
      <c r="L28" s="793"/>
      <c r="M28" s="793"/>
      <c r="N28" s="793"/>
      <c r="O28" s="793"/>
      <c r="P28" s="793"/>
      <c r="Q28" s="793"/>
      <c r="R28" s="793"/>
      <c r="S28" s="793"/>
      <c r="T28" s="793"/>
      <c r="U28" s="793"/>
      <c r="V28" s="793"/>
      <c r="W28" s="793"/>
      <c r="X28" s="793"/>
      <c r="Y28" s="793"/>
      <c r="Z28" s="793"/>
    </row>
    <row r="29" spans="2:26" ht="30" customHeight="1" x14ac:dyDescent="0.2">
      <c r="B29" s="793" t="s">
        <v>485</v>
      </c>
      <c r="C29" s="793"/>
      <c r="D29" s="793"/>
      <c r="E29" s="793"/>
      <c r="F29" s="793"/>
      <c r="G29" s="793"/>
      <c r="H29" s="793"/>
      <c r="I29" s="793"/>
      <c r="J29" s="793"/>
      <c r="K29" s="793"/>
      <c r="L29" s="793"/>
      <c r="M29" s="793"/>
      <c r="N29" s="793"/>
      <c r="O29" s="793"/>
      <c r="P29" s="793"/>
      <c r="Q29" s="793"/>
      <c r="R29" s="793"/>
      <c r="S29" s="793"/>
      <c r="T29" s="793"/>
      <c r="U29" s="793"/>
      <c r="V29" s="793"/>
      <c r="W29" s="793"/>
      <c r="X29" s="793"/>
      <c r="Y29" s="793"/>
      <c r="Z29" s="793"/>
    </row>
    <row r="30" spans="2:26" ht="30" customHeight="1" x14ac:dyDescent="0.2">
      <c r="B30" s="793" t="s">
        <v>486</v>
      </c>
      <c r="C30" s="793"/>
      <c r="D30" s="793"/>
      <c r="E30" s="793"/>
      <c r="F30" s="793"/>
      <c r="G30" s="793"/>
      <c r="H30" s="793"/>
      <c r="I30" s="793"/>
      <c r="J30" s="793"/>
      <c r="K30" s="793"/>
      <c r="L30" s="793"/>
      <c r="M30" s="793"/>
      <c r="N30" s="793"/>
      <c r="O30" s="793"/>
      <c r="P30" s="793"/>
      <c r="Q30" s="793"/>
      <c r="R30" s="793"/>
      <c r="S30" s="793"/>
      <c r="T30" s="793"/>
      <c r="U30" s="793"/>
      <c r="V30" s="793"/>
      <c r="W30" s="793"/>
      <c r="X30" s="793"/>
      <c r="Y30" s="793"/>
      <c r="Z30" s="793"/>
    </row>
    <row r="31" spans="2:26" ht="15.95" customHeight="1" x14ac:dyDescent="0.2">
      <c r="B31" s="793" t="s">
        <v>487</v>
      </c>
      <c r="C31" s="793"/>
      <c r="D31" s="793"/>
      <c r="E31" s="793"/>
      <c r="F31" s="793"/>
      <c r="G31" s="793"/>
      <c r="H31" s="793"/>
      <c r="I31" s="793"/>
      <c r="J31" s="793"/>
      <c r="K31" s="793"/>
      <c r="L31" s="793"/>
      <c r="M31" s="793"/>
      <c r="N31" s="793"/>
      <c r="O31" s="793"/>
      <c r="P31" s="793"/>
      <c r="Q31" s="793"/>
      <c r="R31" s="793"/>
      <c r="S31" s="793"/>
      <c r="T31" s="793"/>
      <c r="U31" s="793"/>
      <c r="V31" s="793"/>
      <c r="W31" s="793"/>
      <c r="X31" s="793"/>
      <c r="Y31" s="793"/>
      <c r="Z31" s="793"/>
    </row>
    <row r="32" spans="2:26" ht="15.95" customHeight="1" x14ac:dyDescent="0.2">
      <c r="B32" s="792" t="s">
        <v>488</v>
      </c>
      <c r="C32" s="791"/>
      <c r="D32" s="791"/>
      <c r="E32" s="791"/>
      <c r="F32" s="791"/>
      <c r="G32" s="791"/>
      <c r="H32" s="791"/>
      <c r="I32" s="791"/>
      <c r="J32" s="791"/>
      <c r="K32" s="791"/>
      <c r="L32" s="791"/>
      <c r="M32" s="791"/>
      <c r="N32" s="791"/>
      <c r="O32" s="791"/>
      <c r="P32" s="791"/>
      <c r="Q32" s="791"/>
      <c r="R32" s="791"/>
      <c r="S32" s="791"/>
      <c r="T32" s="791"/>
      <c r="U32" s="791"/>
      <c r="V32" s="791"/>
      <c r="W32" s="791"/>
      <c r="X32" s="791"/>
      <c r="Y32" s="791"/>
      <c r="Z32" s="791"/>
    </row>
    <row r="33" spans="2:26" ht="15.95" customHeight="1" x14ac:dyDescent="0.2">
      <c r="B33" s="798" t="s">
        <v>582</v>
      </c>
      <c r="C33" s="798"/>
      <c r="D33" s="798"/>
      <c r="E33" s="798"/>
      <c r="F33" s="798"/>
      <c r="G33" s="798"/>
      <c r="H33" s="798"/>
      <c r="I33" s="798"/>
      <c r="J33" s="798"/>
      <c r="K33" s="798"/>
      <c r="L33" s="798"/>
      <c r="M33" s="798"/>
      <c r="N33" s="798"/>
      <c r="O33" s="798"/>
      <c r="P33" s="798"/>
      <c r="Q33" s="798"/>
      <c r="R33" s="798"/>
      <c r="S33" s="798"/>
      <c r="T33" s="798"/>
      <c r="U33" s="798"/>
      <c r="V33" s="798"/>
      <c r="W33" s="798"/>
      <c r="X33" s="798"/>
      <c r="Y33" s="798"/>
      <c r="Z33" s="798"/>
    </row>
    <row r="34" spans="2:26" ht="15.95" customHeight="1" x14ac:dyDescent="0.2">
      <c r="B34" s="793" t="s">
        <v>489</v>
      </c>
      <c r="C34" s="793"/>
      <c r="D34" s="793"/>
      <c r="E34" s="793"/>
      <c r="F34" s="793"/>
      <c r="G34" s="793"/>
      <c r="H34" s="793"/>
      <c r="I34" s="793"/>
      <c r="J34" s="793"/>
      <c r="K34" s="793"/>
      <c r="L34" s="793"/>
      <c r="M34" s="793"/>
      <c r="N34" s="793"/>
      <c r="O34" s="793"/>
      <c r="P34" s="793"/>
      <c r="Q34" s="793"/>
      <c r="R34" s="793"/>
      <c r="S34" s="793"/>
      <c r="T34" s="793"/>
      <c r="U34" s="793"/>
      <c r="V34" s="793"/>
      <c r="W34" s="793"/>
      <c r="X34" s="793"/>
      <c r="Y34" s="793"/>
      <c r="Z34" s="793"/>
    </row>
    <row r="35" spans="2:26" ht="15.95" customHeight="1" x14ac:dyDescent="0.2">
      <c r="B35" s="793" t="s">
        <v>490</v>
      </c>
      <c r="C35" s="793"/>
      <c r="D35" s="793"/>
      <c r="E35" s="793"/>
      <c r="F35" s="793"/>
      <c r="G35" s="793"/>
      <c r="H35" s="793"/>
      <c r="I35" s="793"/>
      <c r="J35" s="793"/>
      <c r="K35" s="793"/>
      <c r="L35" s="793"/>
      <c r="M35" s="793"/>
      <c r="N35" s="793"/>
      <c r="O35" s="793"/>
      <c r="P35" s="793"/>
      <c r="Q35" s="793"/>
      <c r="R35" s="793"/>
      <c r="S35" s="793"/>
      <c r="T35" s="793"/>
      <c r="U35" s="793"/>
      <c r="V35" s="793"/>
      <c r="W35" s="793"/>
      <c r="X35" s="793"/>
      <c r="Y35" s="793"/>
      <c r="Z35" s="793"/>
    </row>
    <row r="36" spans="2:26" ht="15.95" customHeight="1" x14ac:dyDescent="0.2">
      <c r="B36" s="792" t="s">
        <v>491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</row>
    <row r="37" spans="2:26" ht="15.95" customHeight="1" x14ac:dyDescent="0.2">
      <c r="B37" s="793" t="s">
        <v>492</v>
      </c>
      <c r="C37" s="793"/>
      <c r="D37" s="793"/>
      <c r="E37" s="793"/>
      <c r="F37" s="793"/>
      <c r="G37" s="793"/>
      <c r="H37" s="793"/>
      <c r="I37" s="793"/>
      <c r="J37" s="793"/>
      <c r="K37" s="793"/>
      <c r="L37" s="793"/>
      <c r="M37" s="793"/>
      <c r="N37" s="793"/>
      <c r="O37" s="793"/>
      <c r="P37" s="793"/>
      <c r="Q37" s="793"/>
      <c r="R37" s="793"/>
      <c r="S37" s="793"/>
      <c r="T37" s="793"/>
      <c r="U37" s="793"/>
      <c r="V37" s="793"/>
      <c r="W37" s="793"/>
      <c r="X37" s="793"/>
      <c r="Y37" s="793"/>
      <c r="Z37" s="793"/>
    </row>
    <row r="38" spans="2:26" ht="30" customHeight="1" x14ac:dyDescent="0.2">
      <c r="B38" s="793" t="s">
        <v>493</v>
      </c>
      <c r="C38" s="793"/>
      <c r="D38" s="793"/>
      <c r="E38" s="793"/>
      <c r="F38" s="793"/>
      <c r="G38" s="793"/>
      <c r="H38" s="793"/>
      <c r="I38" s="793"/>
      <c r="J38" s="793"/>
      <c r="K38" s="793"/>
      <c r="L38" s="793"/>
      <c r="M38" s="793"/>
      <c r="N38" s="793"/>
      <c r="O38" s="793"/>
      <c r="P38" s="793"/>
      <c r="Q38" s="793"/>
      <c r="R38" s="793"/>
      <c r="S38" s="793"/>
      <c r="T38" s="793"/>
      <c r="U38" s="793"/>
      <c r="V38" s="793"/>
      <c r="W38" s="793"/>
      <c r="X38" s="793"/>
      <c r="Y38" s="793"/>
      <c r="Z38" s="793"/>
    </row>
    <row r="39" spans="2:26" ht="30" customHeight="1" x14ac:dyDescent="0.2">
      <c r="B39" s="793" t="s">
        <v>494</v>
      </c>
      <c r="C39" s="793"/>
      <c r="D39" s="793"/>
      <c r="E39" s="793"/>
      <c r="F39" s="793"/>
      <c r="G39" s="793"/>
      <c r="H39" s="793"/>
      <c r="I39" s="793"/>
      <c r="J39" s="793"/>
      <c r="K39" s="793"/>
      <c r="L39" s="793"/>
      <c r="M39" s="793"/>
      <c r="N39" s="793"/>
      <c r="O39" s="793"/>
      <c r="P39" s="793"/>
      <c r="Q39" s="793"/>
      <c r="R39" s="793"/>
      <c r="S39" s="793"/>
      <c r="T39" s="793"/>
      <c r="U39" s="793"/>
      <c r="V39" s="793"/>
      <c r="W39" s="793"/>
      <c r="X39" s="793"/>
      <c r="Y39" s="793"/>
      <c r="Z39" s="793"/>
    </row>
    <row r="40" spans="2:26" ht="15.95" customHeight="1" x14ac:dyDescent="0.2">
      <c r="B40" s="793" t="s">
        <v>495</v>
      </c>
      <c r="C40" s="793"/>
      <c r="D40" s="793"/>
      <c r="E40" s="793"/>
      <c r="F40" s="793"/>
      <c r="G40" s="793"/>
      <c r="H40" s="793"/>
      <c r="I40" s="793"/>
      <c r="J40" s="793"/>
      <c r="K40" s="793"/>
      <c r="L40" s="793"/>
      <c r="M40" s="793"/>
      <c r="N40" s="793"/>
      <c r="O40" s="793"/>
      <c r="P40" s="793"/>
      <c r="Q40" s="793"/>
      <c r="R40" s="793"/>
      <c r="S40" s="793"/>
      <c r="T40" s="793"/>
      <c r="U40" s="793"/>
      <c r="V40" s="793"/>
      <c r="W40" s="793"/>
      <c r="X40" s="793"/>
      <c r="Y40" s="793"/>
      <c r="Z40" s="793"/>
    </row>
    <row r="41" spans="2:26" ht="15.95" customHeight="1" x14ac:dyDescent="0.2">
      <c r="B41" s="792" t="s">
        <v>496</v>
      </c>
      <c r="C41" s="791"/>
      <c r="D41" s="791"/>
      <c r="E41" s="791"/>
      <c r="F41" s="791"/>
      <c r="G41" s="791"/>
      <c r="H41" s="791"/>
      <c r="I41" s="791"/>
      <c r="J41" s="791"/>
      <c r="K41" s="791"/>
      <c r="L41" s="791"/>
      <c r="M41" s="791"/>
      <c r="N41" s="791"/>
      <c r="O41" s="791"/>
      <c r="P41" s="791"/>
      <c r="Q41" s="791"/>
      <c r="R41" s="791"/>
      <c r="S41" s="791"/>
      <c r="T41" s="791"/>
      <c r="U41" s="791"/>
      <c r="V41" s="791"/>
      <c r="W41" s="791"/>
      <c r="X41" s="791"/>
      <c r="Y41" s="791"/>
      <c r="Z41" s="791"/>
    </row>
    <row r="42" spans="2:26" ht="31.5" customHeight="1" x14ac:dyDescent="0.2">
      <c r="B42" s="793" t="s">
        <v>497</v>
      </c>
      <c r="C42" s="793"/>
      <c r="D42" s="793"/>
      <c r="E42" s="793"/>
      <c r="F42" s="793"/>
      <c r="G42" s="793"/>
      <c r="H42" s="793"/>
      <c r="I42" s="793"/>
      <c r="J42" s="793"/>
      <c r="K42" s="793"/>
      <c r="L42" s="793"/>
      <c r="M42" s="793"/>
      <c r="N42" s="793"/>
      <c r="O42" s="793"/>
      <c r="P42" s="793"/>
      <c r="Q42" s="793"/>
      <c r="R42" s="793"/>
      <c r="S42" s="793"/>
      <c r="T42" s="793"/>
      <c r="U42" s="793"/>
      <c r="V42" s="793"/>
      <c r="W42" s="793"/>
      <c r="X42" s="793"/>
      <c r="Y42" s="793"/>
      <c r="Z42" s="793"/>
    </row>
    <row r="43" spans="2:26" ht="40.5" customHeight="1" x14ac:dyDescent="0.2">
      <c r="B43" s="793" t="s">
        <v>498</v>
      </c>
      <c r="C43" s="793"/>
      <c r="D43" s="793"/>
      <c r="E43" s="793"/>
      <c r="F43" s="793"/>
      <c r="G43" s="793"/>
      <c r="H43" s="793"/>
      <c r="I43" s="793"/>
      <c r="J43" s="793"/>
      <c r="K43" s="793"/>
      <c r="L43" s="793"/>
      <c r="M43" s="793"/>
      <c r="N43" s="793"/>
      <c r="O43" s="793"/>
      <c r="P43" s="793"/>
      <c r="Q43" s="793"/>
      <c r="R43" s="793"/>
      <c r="S43" s="793"/>
      <c r="T43" s="793"/>
      <c r="U43" s="793"/>
      <c r="V43" s="793"/>
      <c r="W43" s="793"/>
      <c r="X43" s="793"/>
      <c r="Y43" s="793"/>
      <c r="Z43" s="793"/>
    </row>
    <row r="44" spans="2:26" ht="31.5" customHeight="1" x14ac:dyDescent="0.2">
      <c r="B44" s="793" t="s">
        <v>499</v>
      </c>
      <c r="C44" s="793"/>
      <c r="D44" s="793"/>
      <c r="E44" s="793"/>
      <c r="F44" s="793"/>
      <c r="G44" s="793"/>
      <c r="H44" s="793"/>
      <c r="I44" s="793"/>
      <c r="J44" s="793"/>
      <c r="K44" s="793"/>
      <c r="L44" s="793"/>
      <c r="M44" s="793"/>
      <c r="N44" s="793"/>
      <c r="O44" s="793"/>
      <c r="P44" s="793"/>
      <c r="Q44" s="793"/>
      <c r="R44" s="793"/>
      <c r="S44" s="793"/>
      <c r="T44" s="793"/>
      <c r="U44" s="793"/>
      <c r="V44" s="793"/>
      <c r="W44" s="793"/>
      <c r="X44" s="793"/>
      <c r="Y44" s="793"/>
      <c r="Z44" s="793"/>
    </row>
    <row r="45" spans="2:26" ht="31.5" customHeight="1" x14ac:dyDescent="0.2">
      <c r="B45" s="793" t="s">
        <v>500</v>
      </c>
      <c r="C45" s="793"/>
      <c r="D45" s="793"/>
      <c r="E45" s="793"/>
      <c r="F45" s="793"/>
      <c r="G45" s="793"/>
      <c r="H45" s="793"/>
      <c r="I45" s="793"/>
      <c r="J45" s="793"/>
      <c r="K45" s="793"/>
      <c r="L45" s="793"/>
      <c r="M45" s="793"/>
      <c r="N45" s="793"/>
      <c r="O45" s="793"/>
      <c r="P45" s="793"/>
      <c r="Q45" s="793"/>
      <c r="R45" s="793"/>
      <c r="S45" s="793"/>
      <c r="T45" s="793"/>
      <c r="U45" s="793"/>
      <c r="V45" s="793"/>
      <c r="W45" s="793"/>
      <c r="X45" s="793"/>
      <c r="Y45" s="793"/>
      <c r="Z45" s="793"/>
    </row>
    <row r="46" spans="2:26" ht="28.5" customHeight="1" x14ac:dyDescent="0.2">
      <c r="B46" s="792" t="s">
        <v>501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</row>
    <row r="47" spans="2:26" ht="45" customHeight="1" x14ac:dyDescent="0.2">
      <c r="B47" s="793" t="s">
        <v>502</v>
      </c>
      <c r="C47" s="793"/>
      <c r="D47" s="793"/>
      <c r="E47" s="793"/>
      <c r="F47" s="793"/>
      <c r="G47" s="793"/>
      <c r="H47" s="793"/>
      <c r="I47" s="793"/>
      <c r="J47" s="793"/>
      <c r="K47" s="793"/>
      <c r="L47" s="793"/>
      <c r="M47" s="793"/>
      <c r="N47" s="793"/>
      <c r="O47" s="793"/>
      <c r="P47" s="793"/>
      <c r="Q47" s="793"/>
      <c r="R47" s="793"/>
      <c r="S47" s="793"/>
      <c r="T47" s="793"/>
      <c r="U47" s="793"/>
      <c r="V47" s="793"/>
      <c r="W47" s="793"/>
      <c r="X47" s="793"/>
      <c r="Y47" s="793"/>
      <c r="Z47" s="793"/>
    </row>
    <row r="48" spans="2:26" ht="45" customHeight="1" x14ac:dyDescent="0.2">
      <c r="B48" s="793" t="s">
        <v>503</v>
      </c>
      <c r="C48" s="793"/>
      <c r="D48" s="793"/>
      <c r="E48" s="793"/>
      <c r="F48" s="793"/>
      <c r="G48" s="793"/>
      <c r="H48" s="793"/>
      <c r="I48" s="793"/>
      <c r="J48" s="793"/>
      <c r="K48" s="793"/>
      <c r="L48" s="793"/>
      <c r="M48" s="793"/>
      <c r="N48" s="793"/>
      <c r="O48" s="793"/>
      <c r="P48" s="793"/>
      <c r="Q48" s="793"/>
      <c r="R48" s="793"/>
      <c r="S48" s="793"/>
      <c r="T48" s="793"/>
      <c r="U48" s="793"/>
      <c r="V48" s="793"/>
      <c r="W48" s="793"/>
      <c r="X48" s="793"/>
      <c r="Y48" s="793"/>
      <c r="Z48" s="793"/>
    </row>
    <row r="49" spans="2:26" ht="45" customHeight="1" x14ac:dyDescent="0.2">
      <c r="B49" s="793" t="s">
        <v>504</v>
      </c>
      <c r="C49" s="793"/>
      <c r="D49" s="793"/>
      <c r="E49" s="793"/>
      <c r="F49" s="793"/>
      <c r="G49" s="793"/>
      <c r="H49" s="793"/>
      <c r="I49" s="793"/>
      <c r="J49" s="793"/>
      <c r="K49" s="793"/>
      <c r="L49" s="793"/>
      <c r="M49" s="793"/>
      <c r="N49" s="793"/>
      <c r="O49" s="793"/>
      <c r="P49" s="793"/>
      <c r="Q49" s="793"/>
      <c r="R49" s="793"/>
      <c r="S49" s="793"/>
      <c r="T49" s="793"/>
      <c r="U49" s="793"/>
      <c r="V49" s="793"/>
      <c r="W49" s="793"/>
      <c r="X49" s="793"/>
      <c r="Y49" s="793"/>
      <c r="Z49" s="793"/>
    </row>
    <row r="50" spans="2:26" ht="32.25" customHeight="1" x14ac:dyDescent="0.2">
      <c r="B50" s="793" t="s">
        <v>505</v>
      </c>
      <c r="C50" s="793"/>
      <c r="D50" s="793"/>
      <c r="E50" s="793"/>
      <c r="F50" s="793"/>
      <c r="G50" s="793"/>
      <c r="H50" s="793"/>
      <c r="I50" s="793"/>
      <c r="J50" s="793"/>
      <c r="K50" s="793"/>
      <c r="L50" s="793"/>
      <c r="M50" s="793"/>
      <c r="N50" s="793"/>
      <c r="O50" s="793"/>
      <c r="P50" s="793"/>
      <c r="Q50" s="793"/>
      <c r="R50" s="793"/>
      <c r="S50" s="793"/>
      <c r="T50" s="793"/>
      <c r="U50" s="793"/>
      <c r="V50" s="793"/>
      <c r="W50" s="793"/>
      <c r="X50" s="793"/>
      <c r="Y50" s="793"/>
      <c r="Z50" s="793"/>
    </row>
    <row r="51" spans="2:26" ht="15.95" customHeight="1" x14ac:dyDescent="0.2">
      <c r="B51" s="792" t="s">
        <v>506</v>
      </c>
      <c r="C51" s="791"/>
      <c r="D51" s="791"/>
      <c r="E51" s="791"/>
      <c r="F51" s="791"/>
      <c r="G51" s="791"/>
      <c r="H51" s="791"/>
      <c r="I51" s="791"/>
      <c r="J51" s="791"/>
      <c r="K51" s="791"/>
      <c r="L51" s="791"/>
      <c r="M51" s="791"/>
      <c r="N51" s="791"/>
      <c r="O51" s="791"/>
      <c r="P51" s="791"/>
      <c r="Q51" s="791"/>
      <c r="R51" s="791"/>
      <c r="S51" s="791"/>
      <c r="T51" s="791"/>
      <c r="U51" s="791"/>
      <c r="V51" s="791"/>
      <c r="W51" s="791"/>
      <c r="X51" s="791"/>
      <c r="Y51" s="791"/>
      <c r="Z51" s="791"/>
    </row>
    <row r="52" spans="2:26" ht="15.95" customHeight="1" x14ac:dyDescent="0.2">
      <c r="B52" s="793" t="s">
        <v>507</v>
      </c>
      <c r="C52" s="793"/>
      <c r="D52" s="793"/>
      <c r="E52" s="793"/>
      <c r="F52" s="793"/>
      <c r="G52" s="793"/>
      <c r="H52" s="793"/>
      <c r="I52" s="793"/>
      <c r="J52" s="793"/>
      <c r="K52" s="793"/>
      <c r="L52" s="793"/>
      <c r="M52" s="793"/>
      <c r="N52" s="793"/>
      <c r="O52" s="793"/>
      <c r="P52" s="793"/>
      <c r="Q52" s="793"/>
      <c r="R52" s="793"/>
      <c r="S52" s="793"/>
      <c r="T52" s="793"/>
      <c r="U52" s="793"/>
      <c r="V52" s="793"/>
      <c r="W52" s="793"/>
      <c r="X52" s="793"/>
      <c r="Y52" s="793"/>
      <c r="Z52" s="793"/>
    </row>
    <row r="53" spans="2:26" ht="15.95" customHeight="1" x14ac:dyDescent="0.2">
      <c r="B53" s="793" t="s">
        <v>508</v>
      </c>
      <c r="C53" s="793"/>
      <c r="D53" s="793"/>
      <c r="E53" s="793"/>
      <c r="F53" s="793"/>
      <c r="G53" s="793"/>
      <c r="H53" s="793"/>
      <c r="I53" s="793"/>
      <c r="J53" s="793"/>
      <c r="K53" s="793"/>
      <c r="L53" s="793"/>
      <c r="M53" s="793"/>
      <c r="N53" s="793"/>
      <c r="O53" s="793"/>
      <c r="P53" s="793"/>
      <c r="Q53" s="793"/>
      <c r="R53" s="793"/>
      <c r="S53" s="793"/>
      <c r="T53" s="793"/>
      <c r="U53" s="793"/>
      <c r="V53" s="793"/>
      <c r="W53" s="793"/>
      <c r="X53" s="793"/>
      <c r="Y53" s="793"/>
      <c r="Z53" s="793"/>
    </row>
    <row r="54" spans="2:26" ht="15.95" customHeight="1" x14ac:dyDescent="0.2">
      <c r="B54" s="793" t="s">
        <v>509</v>
      </c>
      <c r="C54" s="793"/>
      <c r="D54" s="793"/>
      <c r="E54" s="793"/>
      <c r="F54" s="793"/>
      <c r="G54" s="793"/>
      <c r="H54" s="793"/>
      <c r="I54" s="793"/>
      <c r="J54" s="793"/>
      <c r="K54" s="793"/>
      <c r="L54" s="793"/>
      <c r="M54" s="793"/>
      <c r="N54" s="793"/>
      <c r="O54" s="793"/>
      <c r="P54" s="793"/>
      <c r="Q54" s="793"/>
      <c r="R54" s="793"/>
      <c r="S54" s="793"/>
      <c r="T54" s="793"/>
      <c r="U54" s="793"/>
      <c r="V54" s="793"/>
      <c r="W54" s="793"/>
      <c r="X54" s="793"/>
      <c r="Y54" s="793"/>
      <c r="Z54" s="793"/>
    </row>
  </sheetData>
  <mergeCells count="43">
    <mergeCell ref="B50:Z50"/>
    <mergeCell ref="B51:Z51"/>
    <mergeCell ref="B52:Z52"/>
    <mergeCell ref="B53:Z53"/>
    <mergeCell ref="B54:Z54"/>
    <mergeCell ref="B49:Z49"/>
    <mergeCell ref="A4:A6"/>
    <mergeCell ref="B4:B6"/>
    <mergeCell ref="C4:AD4"/>
    <mergeCell ref="C5:AD5"/>
    <mergeCell ref="B21:Z21"/>
    <mergeCell ref="B33:Z33"/>
    <mergeCell ref="B40:Z40"/>
    <mergeCell ref="B41:Z41"/>
    <mergeCell ref="B44:Z44"/>
    <mergeCell ref="B45:Z45"/>
    <mergeCell ref="B46:Z46"/>
    <mergeCell ref="B47:Z47"/>
    <mergeCell ref="B48:Z48"/>
    <mergeCell ref="B42:Z42"/>
    <mergeCell ref="B43:Z43"/>
    <mergeCell ref="B39:Z39"/>
    <mergeCell ref="B28:Z28"/>
    <mergeCell ref="B29:Z29"/>
    <mergeCell ref="B30:Z30"/>
    <mergeCell ref="B31:Z31"/>
    <mergeCell ref="B32:Z32"/>
    <mergeCell ref="B34:Z34"/>
    <mergeCell ref="B35:Z35"/>
    <mergeCell ref="B36:Z36"/>
    <mergeCell ref="B37:Z37"/>
    <mergeCell ref="B38:Z38"/>
    <mergeCell ref="B26:Z26"/>
    <mergeCell ref="AE4:BF4"/>
    <mergeCell ref="AE5:BF5"/>
    <mergeCell ref="AV12:BD12"/>
    <mergeCell ref="B27:Z27"/>
    <mergeCell ref="AE2:AH2"/>
    <mergeCell ref="B22:Z22"/>
    <mergeCell ref="B23:Z23"/>
    <mergeCell ref="B24:Z24"/>
    <mergeCell ref="B25:Z25"/>
    <mergeCell ref="B2:AD2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0" fitToWidth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X56"/>
  <sheetViews>
    <sheetView workbookViewId="0"/>
  </sheetViews>
  <sheetFormatPr defaultRowHeight="12.75" x14ac:dyDescent="0.2"/>
  <cols>
    <col min="1" max="1" width="5.5703125" style="284" customWidth="1"/>
    <col min="2" max="2" width="40.42578125" style="284" customWidth="1"/>
    <col min="3" max="3" width="7.7109375" style="284" customWidth="1"/>
    <col min="4" max="26" width="4.7109375" style="284" customWidth="1"/>
    <col min="27" max="27" width="7.7109375" style="284" customWidth="1"/>
    <col min="28" max="50" width="4.7109375" style="284" customWidth="1"/>
    <col min="51" max="16384" width="9.140625" style="284"/>
  </cols>
  <sheetData>
    <row r="1" spans="1:50" x14ac:dyDescent="0.2">
      <c r="B1" s="153" t="s">
        <v>363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</row>
    <row r="2" spans="1:50" ht="37.5" customHeight="1" x14ac:dyDescent="0.2">
      <c r="C2" s="814" t="s">
        <v>602</v>
      </c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4"/>
      <c r="W2" s="814"/>
      <c r="X2" s="814"/>
      <c r="Y2" s="814"/>
      <c r="Z2" s="814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</row>
    <row r="3" spans="1:50" ht="13.5" thickBot="1" x14ac:dyDescent="0.25">
      <c r="K3" s="285" t="s">
        <v>532</v>
      </c>
      <c r="AQ3" s="285"/>
    </row>
    <row r="4" spans="1:50" ht="42.75" customHeight="1" x14ac:dyDescent="0.2">
      <c r="A4" s="802" t="s">
        <v>399</v>
      </c>
      <c r="B4" s="804" t="s">
        <v>463</v>
      </c>
      <c r="C4" s="807" t="s">
        <v>365</v>
      </c>
      <c r="D4" s="808"/>
      <c r="E4" s="808"/>
      <c r="F4" s="808"/>
      <c r="G4" s="808"/>
      <c r="H4" s="808"/>
      <c r="I4" s="808"/>
      <c r="J4" s="808"/>
      <c r="K4" s="808"/>
      <c r="L4" s="808"/>
      <c r="M4" s="808"/>
      <c r="N4" s="808"/>
      <c r="O4" s="808"/>
      <c r="P4" s="808"/>
      <c r="Q4" s="808"/>
      <c r="R4" s="808"/>
      <c r="S4" s="808"/>
      <c r="T4" s="808"/>
      <c r="U4" s="808"/>
      <c r="V4" s="808"/>
      <c r="W4" s="808"/>
      <c r="X4" s="808"/>
      <c r="Y4" s="808"/>
      <c r="Z4" s="809"/>
      <c r="AA4" s="807" t="s">
        <v>366</v>
      </c>
      <c r="AB4" s="808"/>
      <c r="AC4" s="808"/>
      <c r="AD4" s="808"/>
      <c r="AE4" s="808"/>
      <c r="AF4" s="808"/>
      <c r="AG4" s="808"/>
      <c r="AH4" s="808"/>
      <c r="AI4" s="808"/>
      <c r="AJ4" s="808"/>
      <c r="AK4" s="808"/>
      <c r="AL4" s="808"/>
      <c r="AM4" s="808"/>
      <c r="AN4" s="808"/>
      <c r="AO4" s="808"/>
      <c r="AP4" s="808"/>
      <c r="AQ4" s="808"/>
      <c r="AR4" s="808"/>
      <c r="AS4" s="808"/>
      <c r="AT4" s="808"/>
      <c r="AU4" s="808"/>
      <c r="AV4" s="808"/>
      <c r="AW4" s="808"/>
      <c r="AX4" s="809"/>
    </row>
    <row r="5" spans="1:50" ht="15" customHeight="1" x14ac:dyDescent="0.2">
      <c r="A5" s="803"/>
      <c r="B5" s="805"/>
      <c r="C5" s="811" t="s">
        <v>367</v>
      </c>
      <c r="D5" s="812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2"/>
      <c r="P5" s="812"/>
      <c r="Q5" s="812"/>
      <c r="R5" s="812"/>
      <c r="S5" s="812"/>
      <c r="T5" s="812"/>
      <c r="U5" s="812"/>
      <c r="V5" s="812"/>
      <c r="W5" s="812"/>
      <c r="X5" s="812"/>
      <c r="Y5" s="812"/>
      <c r="Z5" s="813"/>
      <c r="AA5" s="811" t="s">
        <v>367</v>
      </c>
      <c r="AB5" s="812"/>
      <c r="AC5" s="812"/>
      <c r="AD5" s="812"/>
      <c r="AE5" s="812"/>
      <c r="AF5" s="812"/>
      <c r="AG5" s="812"/>
      <c r="AH5" s="812"/>
      <c r="AI5" s="812"/>
      <c r="AJ5" s="812"/>
      <c r="AK5" s="812"/>
      <c r="AL5" s="812"/>
      <c r="AM5" s="812"/>
      <c r="AN5" s="812"/>
      <c r="AO5" s="812"/>
      <c r="AP5" s="812"/>
      <c r="AQ5" s="812"/>
      <c r="AR5" s="812"/>
      <c r="AS5" s="812"/>
      <c r="AT5" s="812"/>
      <c r="AU5" s="812"/>
      <c r="AV5" s="812"/>
      <c r="AW5" s="812"/>
      <c r="AX5" s="813"/>
    </row>
    <row r="6" spans="1:50" s="292" customFormat="1" ht="24" customHeight="1" x14ac:dyDescent="0.2">
      <c r="A6" s="803"/>
      <c r="B6" s="806"/>
      <c r="C6" s="287" t="s">
        <v>88</v>
      </c>
      <c r="D6" s="288">
        <v>1</v>
      </c>
      <c r="E6" s="288">
        <v>2</v>
      </c>
      <c r="F6" s="288" t="s">
        <v>368</v>
      </c>
      <c r="G6" s="288" t="s">
        <v>369</v>
      </c>
      <c r="H6" s="288" t="s">
        <v>370</v>
      </c>
      <c r="I6" s="288" t="s">
        <v>533</v>
      </c>
      <c r="J6" s="288" t="s">
        <v>534</v>
      </c>
      <c r="K6" s="288" t="s">
        <v>535</v>
      </c>
      <c r="L6" s="288" t="s">
        <v>464</v>
      </c>
      <c r="M6" s="288" t="s">
        <v>465</v>
      </c>
      <c r="N6" s="288" t="s">
        <v>466</v>
      </c>
      <c r="O6" s="288" t="s">
        <v>467</v>
      </c>
      <c r="P6" s="288" t="s">
        <v>468</v>
      </c>
      <c r="Q6" s="289" t="s">
        <v>371</v>
      </c>
      <c r="R6" s="289" t="s">
        <v>372</v>
      </c>
      <c r="S6" s="289" t="s">
        <v>373</v>
      </c>
      <c r="T6" s="289" t="s">
        <v>536</v>
      </c>
      <c r="U6" s="289" t="s">
        <v>537</v>
      </c>
      <c r="V6" s="289" t="s">
        <v>54</v>
      </c>
      <c r="W6" s="290" t="s">
        <v>55</v>
      </c>
      <c r="X6" s="289" t="s">
        <v>56</v>
      </c>
      <c r="Y6" s="289" t="s">
        <v>57</v>
      </c>
      <c r="Z6" s="291" t="s">
        <v>538</v>
      </c>
      <c r="AA6" s="287" t="s">
        <v>88</v>
      </c>
      <c r="AB6" s="288">
        <v>1</v>
      </c>
      <c r="AC6" s="288">
        <v>2</v>
      </c>
      <c r="AD6" s="288" t="s">
        <v>368</v>
      </c>
      <c r="AE6" s="288" t="s">
        <v>369</v>
      </c>
      <c r="AF6" s="288" t="s">
        <v>370</v>
      </c>
      <c r="AG6" s="288" t="s">
        <v>533</v>
      </c>
      <c r="AH6" s="288" t="s">
        <v>534</v>
      </c>
      <c r="AI6" s="288" t="s">
        <v>535</v>
      </c>
      <c r="AJ6" s="288" t="s">
        <v>464</v>
      </c>
      <c r="AK6" s="288" t="s">
        <v>465</v>
      </c>
      <c r="AL6" s="288" t="s">
        <v>466</v>
      </c>
      <c r="AM6" s="288" t="s">
        <v>467</v>
      </c>
      <c r="AN6" s="288" t="s">
        <v>468</v>
      </c>
      <c r="AO6" s="289" t="s">
        <v>371</v>
      </c>
      <c r="AP6" s="289" t="s">
        <v>372</v>
      </c>
      <c r="AQ6" s="289" t="s">
        <v>373</v>
      </c>
      <c r="AR6" s="289" t="s">
        <v>536</v>
      </c>
      <c r="AS6" s="289" t="s">
        <v>537</v>
      </c>
      <c r="AT6" s="289" t="s">
        <v>54</v>
      </c>
      <c r="AU6" s="290" t="s">
        <v>55</v>
      </c>
      <c r="AV6" s="289" t="s">
        <v>56</v>
      </c>
      <c r="AW6" s="289" t="s">
        <v>57</v>
      </c>
      <c r="AX6" s="291" t="s">
        <v>538</v>
      </c>
    </row>
    <row r="7" spans="1:50" x14ac:dyDescent="0.2">
      <c r="A7" s="293"/>
      <c r="B7" s="294" t="s">
        <v>402</v>
      </c>
      <c r="C7" s="295">
        <f>D7+E7+F7+G7+H7+I7+J7+K7+L7+M7+N7+O7+P7+Q7+R7+S7+T7+U7+V7+W7+X7+Y7+Z7</f>
        <v>0</v>
      </c>
      <c r="D7" s="296">
        <f t="shared" ref="D7:Z7" si="0">SUM(D8:D10)</f>
        <v>0</v>
      </c>
      <c r="E7" s="296">
        <f t="shared" si="0"/>
        <v>0</v>
      </c>
      <c r="F7" s="296">
        <f t="shared" si="0"/>
        <v>0</v>
      </c>
      <c r="G7" s="296">
        <f t="shared" si="0"/>
        <v>0</v>
      </c>
      <c r="H7" s="296">
        <f t="shared" si="0"/>
        <v>0</v>
      </c>
      <c r="I7" s="296">
        <f t="shared" si="0"/>
        <v>0</v>
      </c>
      <c r="J7" s="296">
        <f t="shared" si="0"/>
        <v>0</v>
      </c>
      <c r="K7" s="296">
        <f t="shared" si="0"/>
        <v>0</v>
      </c>
      <c r="L7" s="296">
        <f t="shared" si="0"/>
        <v>0</v>
      </c>
      <c r="M7" s="296">
        <f t="shared" si="0"/>
        <v>0</v>
      </c>
      <c r="N7" s="296">
        <f t="shared" si="0"/>
        <v>0</v>
      </c>
      <c r="O7" s="296">
        <f t="shared" si="0"/>
        <v>0</v>
      </c>
      <c r="P7" s="296">
        <f t="shared" si="0"/>
        <v>0</v>
      </c>
      <c r="Q7" s="297">
        <f t="shared" si="0"/>
        <v>0</v>
      </c>
      <c r="R7" s="297">
        <f t="shared" si="0"/>
        <v>0</v>
      </c>
      <c r="S7" s="297">
        <f t="shared" si="0"/>
        <v>0</v>
      </c>
      <c r="T7" s="297">
        <f t="shared" si="0"/>
        <v>0</v>
      </c>
      <c r="U7" s="297">
        <f t="shared" si="0"/>
        <v>0</v>
      </c>
      <c r="V7" s="297">
        <f t="shared" si="0"/>
        <v>0</v>
      </c>
      <c r="W7" s="297">
        <f t="shared" si="0"/>
        <v>0</v>
      </c>
      <c r="X7" s="297">
        <f t="shared" si="0"/>
        <v>0</v>
      </c>
      <c r="Y7" s="297">
        <f t="shared" si="0"/>
        <v>0</v>
      </c>
      <c r="Z7" s="298">
        <f t="shared" si="0"/>
        <v>0</v>
      </c>
      <c r="AA7" s="295">
        <f>AB7+AC7+AD7+AE7+AF7+AG7+AH7+AI7+AJ7+AK7+AL7+AM7+AN7+AO7+AP7+AQ7+AR7+AS7+AT7+AU7+AV7+AW7+AX7</f>
        <v>0</v>
      </c>
      <c r="AB7" s="296">
        <f t="shared" ref="AB7:AX7" si="1">SUM(AB8:AB10)</f>
        <v>0</v>
      </c>
      <c r="AC7" s="296">
        <f t="shared" si="1"/>
        <v>0</v>
      </c>
      <c r="AD7" s="296">
        <f t="shared" si="1"/>
        <v>0</v>
      </c>
      <c r="AE7" s="296">
        <f t="shared" si="1"/>
        <v>0</v>
      </c>
      <c r="AF7" s="296">
        <f t="shared" si="1"/>
        <v>0</v>
      </c>
      <c r="AG7" s="296">
        <f t="shared" si="1"/>
        <v>0</v>
      </c>
      <c r="AH7" s="296">
        <f t="shared" si="1"/>
        <v>0</v>
      </c>
      <c r="AI7" s="296">
        <f t="shared" si="1"/>
        <v>0</v>
      </c>
      <c r="AJ7" s="296">
        <f t="shared" si="1"/>
        <v>0</v>
      </c>
      <c r="AK7" s="296">
        <f t="shared" si="1"/>
        <v>0</v>
      </c>
      <c r="AL7" s="296">
        <f t="shared" si="1"/>
        <v>0</v>
      </c>
      <c r="AM7" s="296">
        <f t="shared" si="1"/>
        <v>0</v>
      </c>
      <c r="AN7" s="296">
        <f t="shared" si="1"/>
        <v>0</v>
      </c>
      <c r="AO7" s="297">
        <f t="shared" si="1"/>
        <v>0</v>
      </c>
      <c r="AP7" s="297">
        <f t="shared" si="1"/>
        <v>0</v>
      </c>
      <c r="AQ7" s="297">
        <f t="shared" si="1"/>
        <v>0</v>
      </c>
      <c r="AR7" s="297">
        <f t="shared" si="1"/>
        <v>0</v>
      </c>
      <c r="AS7" s="297">
        <f t="shared" si="1"/>
        <v>0</v>
      </c>
      <c r="AT7" s="297">
        <f t="shared" si="1"/>
        <v>0</v>
      </c>
      <c r="AU7" s="297">
        <f t="shared" si="1"/>
        <v>0</v>
      </c>
      <c r="AV7" s="297">
        <f t="shared" si="1"/>
        <v>0</v>
      </c>
      <c r="AW7" s="297">
        <f t="shared" si="1"/>
        <v>0</v>
      </c>
      <c r="AX7" s="298">
        <f t="shared" si="1"/>
        <v>0</v>
      </c>
    </row>
    <row r="8" spans="1:50" x14ac:dyDescent="0.2">
      <c r="A8" s="299">
        <v>1</v>
      </c>
      <c r="B8" s="300" t="s">
        <v>593</v>
      </c>
      <c r="C8" s="301">
        <f t="shared" ref="C8:C10" si="2">D8+E8+F8+G8+H8+I8+J8+K8+L8+M8+N8+O8+P8+Q8+R8+S8+T8+U8+V8+W8+X8+Y8+Z8</f>
        <v>0</v>
      </c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3"/>
      <c r="AA8" s="301">
        <f t="shared" ref="AA8:AA10" si="3">AB8+AC8+AD8+AE8+AF8+AG8+AH8+AI8+AJ8+AK8+AL8+AM8+AN8+AO8+AP8+AQ8+AR8+AS8+AT8+AU8+AV8+AW8+AX8</f>
        <v>0</v>
      </c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3"/>
    </row>
    <row r="9" spans="1:50" x14ac:dyDescent="0.2">
      <c r="A9" s="304">
        <v>2</v>
      </c>
      <c r="B9" s="305" t="s">
        <v>594</v>
      </c>
      <c r="C9" s="295">
        <f t="shared" si="2"/>
        <v>0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7"/>
      <c r="R9" s="307"/>
      <c r="S9" s="307"/>
      <c r="T9" s="307"/>
      <c r="U9" s="307"/>
      <c r="V9" s="307"/>
      <c r="W9" s="307"/>
      <c r="X9" s="307"/>
      <c r="Y9" s="307"/>
      <c r="Z9" s="308"/>
      <c r="AA9" s="295">
        <f t="shared" si="3"/>
        <v>0</v>
      </c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7"/>
      <c r="AP9" s="307"/>
      <c r="AQ9" s="307"/>
      <c r="AR9" s="307"/>
      <c r="AS9" s="307"/>
      <c r="AT9" s="307"/>
      <c r="AU9" s="307"/>
      <c r="AV9" s="307"/>
      <c r="AW9" s="307"/>
      <c r="AX9" s="308"/>
    </row>
    <row r="10" spans="1:50" ht="13.5" thickBot="1" x14ac:dyDescent="0.25">
      <c r="A10" s="309">
        <v>3</v>
      </c>
      <c r="B10" s="310" t="s">
        <v>595</v>
      </c>
      <c r="C10" s="311">
        <f t="shared" si="2"/>
        <v>0</v>
      </c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3"/>
      <c r="AA10" s="311">
        <f t="shared" si="3"/>
        <v>0</v>
      </c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3"/>
    </row>
    <row r="11" spans="1:50" x14ac:dyDescent="0.2">
      <c r="A11" s="314"/>
      <c r="B11" s="314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</row>
    <row r="12" spans="1:50" x14ac:dyDescent="0.2">
      <c r="AQ12" s="810" t="s">
        <v>60</v>
      </c>
      <c r="AR12" s="810"/>
      <c r="AS12" s="810"/>
      <c r="AT12" s="810"/>
      <c r="AU12" s="810"/>
      <c r="AV12" s="810"/>
      <c r="AW12" s="810"/>
      <c r="AX12" s="810"/>
    </row>
    <row r="13" spans="1:50" x14ac:dyDescent="0.2">
      <c r="AA13" s="316" t="s">
        <v>611</v>
      </c>
      <c r="AB13" s="316"/>
      <c r="AC13" s="316"/>
      <c r="AD13" s="317" t="s">
        <v>608</v>
      </c>
      <c r="AE13" s="316"/>
      <c r="AF13" s="316"/>
      <c r="AG13" s="316"/>
      <c r="AH13" s="316"/>
      <c r="AJ13" s="318"/>
      <c r="AL13" s="316"/>
      <c r="AN13" s="316"/>
    </row>
    <row r="14" spans="1:50" ht="16.5" x14ac:dyDescent="0.25">
      <c r="V14" s="319"/>
      <c r="W14" s="319"/>
      <c r="X14" s="319"/>
      <c r="Y14" s="319"/>
      <c r="AA14" s="320"/>
      <c r="AB14" s="320"/>
      <c r="AC14" s="320"/>
      <c r="AD14" s="317"/>
      <c r="AE14" s="320"/>
      <c r="AF14" s="320"/>
      <c r="AG14" s="320"/>
      <c r="AH14" s="320"/>
      <c r="AJ14" s="321"/>
      <c r="AL14" s="320"/>
      <c r="AN14" s="320"/>
      <c r="AS14" s="322"/>
      <c r="AT14" s="319"/>
      <c r="AU14" s="319"/>
      <c r="AV14" s="319"/>
      <c r="AW14" s="319"/>
      <c r="AX14" s="318"/>
    </row>
    <row r="15" spans="1:50" ht="16.5" x14ac:dyDescent="0.25">
      <c r="V15" s="319"/>
      <c r="W15" s="319"/>
      <c r="X15" s="319"/>
      <c r="Y15" s="319"/>
      <c r="AA15" s="323"/>
      <c r="AB15" s="323"/>
      <c r="AC15" s="323"/>
      <c r="AD15" s="324" t="s">
        <v>44</v>
      </c>
      <c r="AE15" s="323"/>
      <c r="AF15" s="323"/>
      <c r="AG15" s="323"/>
      <c r="AH15" s="323"/>
      <c r="AJ15" s="324" t="s">
        <v>177</v>
      </c>
      <c r="AL15" s="323"/>
      <c r="AN15" s="323"/>
      <c r="AS15" s="322"/>
      <c r="AT15" s="319"/>
      <c r="AU15" s="319"/>
      <c r="AV15" s="319"/>
      <c r="AW15" s="319"/>
      <c r="AX15" s="321"/>
    </row>
    <row r="16" spans="1:50" x14ac:dyDescent="0.2">
      <c r="V16" s="323"/>
      <c r="W16" s="323"/>
      <c r="X16" s="323"/>
      <c r="Y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Q16" s="6" t="s">
        <v>604</v>
      </c>
      <c r="AR16" s="323"/>
      <c r="AS16" s="323"/>
      <c r="AT16" s="323"/>
      <c r="AU16" s="323"/>
      <c r="AV16" s="323"/>
      <c r="AW16" s="323"/>
      <c r="AX16" s="324"/>
    </row>
    <row r="26" spans="2:24" ht="15.75" x14ac:dyDescent="0.25">
      <c r="B26" s="325" t="s">
        <v>379</v>
      </c>
    </row>
    <row r="27" spans="2:24" x14ac:dyDescent="0.2">
      <c r="B27" s="326" t="s">
        <v>380</v>
      </c>
    </row>
    <row r="28" spans="2:24" x14ac:dyDescent="0.2">
      <c r="B28" s="326" t="s">
        <v>539</v>
      </c>
    </row>
    <row r="29" spans="2:24" x14ac:dyDescent="0.2">
      <c r="B29" s="326"/>
    </row>
    <row r="30" spans="2:24" x14ac:dyDescent="0.2">
      <c r="B30" s="801" t="s">
        <v>540</v>
      </c>
      <c r="C30" s="801"/>
      <c r="D30" s="801"/>
      <c r="E30" s="801"/>
      <c r="F30" s="801"/>
      <c r="G30" s="801"/>
      <c r="H30" s="801"/>
      <c r="I30" s="801"/>
      <c r="J30" s="801"/>
      <c r="K30" s="801"/>
      <c r="L30" s="801"/>
      <c r="M30" s="801"/>
      <c r="N30" s="801"/>
      <c r="O30" s="801"/>
      <c r="P30" s="801"/>
      <c r="Q30" s="801"/>
      <c r="R30" s="801"/>
      <c r="S30" s="801"/>
      <c r="T30" s="801"/>
      <c r="U30" s="801"/>
      <c r="V30" s="801"/>
      <c r="W30" s="801"/>
      <c r="X30" s="801"/>
    </row>
    <row r="31" spans="2:24" x14ac:dyDescent="0.2">
      <c r="B31" s="801" t="s">
        <v>541</v>
      </c>
      <c r="C31" s="801"/>
      <c r="D31" s="801"/>
      <c r="E31" s="801"/>
      <c r="F31" s="801"/>
      <c r="G31" s="801"/>
      <c r="H31" s="801"/>
      <c r="I31" s="801"/>
      <c r="J31" s="801"/>
      <c r="K31" s="801"/>
      <c r="L31" s="801"/>
      <c r="M31" s="801"/>
      <c r="N31" s="801"/>
      <c r="O31" s="801"/>
      <c r="P31" s="801"/>
      <c r="Q31" s="801"/>
      <c r="R31" s="801"/>
      <c r="S31" s="801"/>
      <c r="T31" s="801"/>
      <c r="U31" s="801"/>
      <c r="V31" s="801"/>
      <c r="W31" s="801"/>
      <c r="X31" s="801"/>
    </row>
    <row r="32" spans="2:24" ht="26.25" customHeight="1" x14ac:dyDescent="0.2">
      <c r="B32" s="800" t="s">
        <v>542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</row>
    <row r="33" spans="2:24" x14ac:dyDescent="0.2">
      <c r="B33" s="799" t="s">
        <v>543</v>
      </c>
      <c r="C33" s="799"/>
      <c r="D33" s="799"/>
      <c r="E33" s="799"/>
      <c r="F33" s="799"/>
      <c r="G33" s="799"/>
      <c r="H33" s="799"/>
      <c r="I33" s="799"/>
      <c r="J33" s="799"/>
      <c r="K33" s="799"/>
      <c r="L33" s="799"/>
      <c r="M33" s="799"/>
      <c r="N33" s="799"/>
      <c r="O33" s="799"/>
      <c r="P33" s="799"/>
      <c r="Q33" s="799"/>
      <c r="R33" s="799"/>
      <c r="S33" s="799"/>
      <c r="T33" s="799"/>
      <c r="U33" s="799"/>
      <c r="V33" s="799"/>
      <c r="W33" s="799"/>
      <c r="X33" s="799"/>
    </row>
    <row r="34" spans="2:24" x14ac:dyDescent="0.2">
      <c r="B34" s="799" t="s">
        <v>544</v>
      </c>
      <c r="C34" s="799"/>
      <c r="D34" s="799"/>
      <c r="E34" s="799"/>
      <c r="F34" s="799"/>
      <c r="G34" s="799"/>
      <c r="H34" s="799"/>
      <c r="I34" s="799"/>
      <c r="J34" s="799"/>
      <c r="K34" s="799"/>
      <c r="L34" s="799"/>
      <c r="M34" s="799"/>
      <c r="N34" s="799"/>
      <c r="O34" s="799"/>
      <c r="P34" s="799"/>
      <c r="Q34" s="799"/>
      <c r="R34" s="799"/>
      <c r="S34" s="799"/>
      <c r="T34" s="799"/>
      <c r="U34" s="799"/>
      <c r="V34" s="799"/>
      <c r="W34" s="799"/>
      <c r="X34" s="799"/>
    </row>
    <row r="35" spans="2:24" x14ac:dyDescent="0.2">
      <c r="B35" s="799" t="s">
        <v>545</v>
      </c>
      <c r="C35" s="799"/>
      <c r="D35" s="799"/>
      <c r="E35" s="799"/>
      <c r="F35" s="799"/>
      <c r="G35" s="799"/>
      <c r="H35" s="799"/>
      <c r="I35" s="799"/>
      <c r="J35" s="799"/>
      <c r="K35" s="799"/>
      <c r="L35" s="799"/>
      <c r="M35" s="799"/>
      <c r="N35" s="799"/>
      <c r="O35" s="799"/>
      <c r="P35" s="799"/>
      <c r="Q35" s="799"/>
      <c r="R35" s="799"/>
      <c r="S35" s="799"/>
      <c r="T35" s="799"/>
      <c r="U35" s="799"/>
      <c r="V35" s="799"/>
      <c r="W35" s="799"/>
      <c r="X35" s="799"/>
    </row>
    <row r="36" spans="2:24" x14ac:dyDescent="0.2">
      <c r="B36" s="799" t="s">
        <v>546</v>
      </c>
      <c r="C36" s="799"/>
      <c r="D36" s="799"/>
      <c r="E36" s="799"/>
      <c r="F36" s="799"/>
      <c r="G36" s="799"/>
      <c r="H36" s="799"/>
      <c r="I36" s="799"/>
      <c r="J36" s="799"/>
      <c r="K36" s="799"/>
      <c r="L36" s="799"/>
      <c r="M36" s="799"/>
      <c r="N36" s="799"/>
      <c r="O36" s="799"/>
      <c r="P36" s="799"/>
      <c r="Q36" s="799"/>
      <c r="R36" s="799"/>
      <c r="S36" s="799"/>
      <c r="T36" s="799"/>
      <c r="U36" s="799"/>
      <c r="V36" s="799"/>
      <c r="W36" s="799"/>
      <c r="X36" s="799"/>
    </row>
    <row r="37" spans="2:24" x14ac:dyDescent="0.2">
      <c r="B37" s="799" t="s">
        <v>547</v>
      </c>
      <c r="C37" s="799"/>
      <c r="D37" s="799"/>
      <c r="E37" s="799"/>
      <c r="F37" s="799"/>
      <c r="G37" s="799"/>
      <c r="H37" s="799"/>
      <c r="I37" s="799"/>
      <c r="J37" s="799"/>
      <c r="K37" s="799"/>
      <c r="L37" s="799"/>
      <c r="M37" s="799"/>
      <c r="N37" s="799"/>
      <c r="O37" s="799"/>
      <c r="P37" s="799"/>
      <c r="Q37" s="799"/>
      <c r="R37" s="799"/>
      <c r="S37" s="799"/>
      <c r="T37" s="799"/>
      <c r="U37" s="799"/>
      <c r="V37" s="799"/>
      <c r="W37" s="799"/>
      <c r="X37" s="799"/>
    </row>
    <row r="38" spans="2:24" x14ac:dyDescent="0.2">
      <c r="B38" s="799" t="s">
        <v>548</v>
      </c>
      <c r="C38" s="799"/>
      <c r="D38" s="799"/>
      <c r="E38" s="799"/>
      <c r="F38" s="799"/>
      <c r="G38" s="799"/>
      <c r="H38" s="799"/>
      <c r="I38" s="799"/>
      <c r="J38" s="799"/>
      <c r="K38" s="799"/>
      <c r="L38" s="799"/>
      <c r="M38" s="799"/>
      <c r="N38" s="799"/>
      <c r="O38" s="799"/>
      <c r="P38" s="799"/>
      <c r="Q38" s="799"/>
      <c r="R38" s="799"/>
      <c r="S38" s="799"/>
      <c r="T38" s="799"/>
      <c r="U38" s="799"/>
      <c r="V38" s="799"/>
      <c r="W38" s="799"/>
      <c r="X38" s="799"/>
    </row>
    <row r="39" spans="2:24" ht="26.25" customHeight="1" x14ac:dyDescent="0.2">
      <c r="B39" s="800" t="s">
        <v>549</v>
      </c>
      <c r="C39" s="801"/>
      <c r="D39" s="801"/>
      <c r="E39" s="801"/>
      <c r="F39" s="801"/>
      <c r="G39" s="801"/>
      <c r="H39" s="801"/>
      <c r="I39" s="801"/>
      <c r="J39" s="801"/>
      <c r="K39" s="801"/>
      <c r="L39" s="801"/>
      <c r="M39" s="801"/>
      <c r="N39" s="801"/>
      <c r="O39" s="801"/>
      <c r="P39" s="801"/>
      <c r="Q39" s="801"/>
      <c r="R39" s="801"/>
      <c r="S39" s="801"/>
      <c r="T39" s="801"/>
      <c r="U39" s="801"/>
      <c r="V39" s="801"/>
      <c r="W39" s="801"/>
      <c r="X39" s="801"/>
    </row>
    <row r="40" spans="2:24" x14ac:dyDescent="0.2">
      <c r="B40" s="799" t="s">
        <v>550</v>
      </c>
      <c r="C40" s="799"/>
      <c r="D40" s="799"/>
      <c r="E40" s="799"/>
      <c r="F40" s="799"/>
      <c r="G40" s="799"/>
      <c r="H40" s="799"/>
      <c r="I40" s="799"/>
      <c r="J40" s="799"/>
      <c r="K40" s="799"/>
      <c r="L40" s="799"/>
      <c r="M40" s="799"/>
      <c r="N40" s="799"/>
      <c r="O40" s="799"/>
      <c r="P40" s="799"/>
      <c r="Q40" s="799"/>
      <c r="R40" s="799"/>
      <c r="S40" s="799"/>
      <c r="T40" s="799"/>
      <c r="U40" s="799"/>
      <c r="V40" s="799"/>
      <c r="W40" s="799"/>
      <c r="X40" s="799"/>
    </row>
    <row r="41" spans="2:24" x14ac:dyDescent="0.2">
      <c r="B41" s="799" t="s">
        <v>551</v>
      </c>
      <c r="C41" s="799"/>
      <c r="D41" s="799"/>
      <c r="E41" s="799"/>
      <c r="F41" s="799"/>
      <c r="G41" s="799"/>
      <c r="H41" s="799"/>
      <c r="I41" s="799"/>
      <c r="J41" s="799"/>
      <c r="K41" s="799"/>
      <c r="L41" s="799"/>
      <c r="M41" s="799"/>
      <c r="N41" s="799"/>
      <c r="O41" s="799"/>
      <c r="P41" s="799"/>
      <c r="Q41" s="799"/>
      <c r="R41" s="799"/>
      <c r="S41" s="799"/>
      <c r="T41" s="799"/>
      <c r="U41" s="799"/>
      <c r="V41" s="799"/>
      <c r="W41" s="799"/>
      <c r="X41" s="799"/>
    </row>
    <row r="42" spans="2:24" x14ac:dyDescent="0.2">
      <c r="B42" s="799" t="s">
        <v>552</v>
      </c>
      <c r="C42" s="799"/>
      <c r="D42" s="799"/>
      <c r="E42" s="799"/>
      <c r="F42" s="799"/>
      <c r="G42" s="799"/>
      <c r="H42" s="799"/>
      <c r="I42" s="799"/>
      <c r="J42" s="799"/>
      <c r="K42" s="799"/>
      <c r="L42" s="799"/>
      <c r="M42" s="799"/>
      <c r="N42" s="799"/>
      <c r="O42" s="799"/>
      <c r="P42" s="799"/>
      <c r="Q42" s="799"/>
      <c r="R42" s="799"/>
      <c r="S42" s="799"/>
      <c r="T42" s="799"/>
      <c r="U42" s="799"/>
      <c r="V42" s="799"/>
      <c r="W42" s="799"/>
      <c r="X42" s="799"/>
    </row>
    <row r="43" spans="2:24" x14ac:dyDescent="0.2">
      <c r="B43" s="799" t="s">
        <v>553</v>
      </c>
      <c r="C43" s="799"/>
      <c r="D43" s="799"/>
      <c r="E43" s="799"/>
      <c r="F43" s="799"/>
      <c r="G43" s="799"/>
      <c r="H43" s="799"/>
      <c r="I43" s="799"/>
      <c r="J43" s="799"/>
      <c r="K43" s="799"/>
      <c r="L43" s="799"/>
      <c r="M43" s="799"/>
      <c r="N43" s="799"/>
      <c r="O43" s="799"/>
      <c r="P43" s="799"/>
      <c r="Q43" s="799"/>
      <c r="R43" s="799"/>
      <c r="S43" s="799"/>
      <c r="T43" s="799"/>
      <c r="U43" s="799"/>
      <c r="V43" s="799"/>
      <c r="W43" s="799"/>
      <c r="X43" s="799"/>
    </row>
    <row r="44" spans="2:24" x14ac:dyDescent="0.2">
      <c r="B44" s="799" t="s">
        <v>554</v>
      </c>
      <c r="C44" s="799"/>
      <c r="D44" s="799"/>
      <c r="E44" s="799"/>
      <c r="F44" s="799"/>
      <c r="G44" s="799"/>
      <c r="H44" s="799"/>
      <c r="I44" s="799"/>
      <c r="J44" s="799"/>
      <c r="K44" s="799"/>
      <c r="L44" s="799"/>
      <c r="M44" s="799"/>
      <c r="N44" s="799"/>
      <c r="O44" s="799"/>
      <c r="P44" s="799"/>
      <c r="Q44" s="799"/>
      <c r="R44" s="799"/>
      <c r="S44" s="799"/>
      <c r="T44" s="799"/>
      <c r="U44" s="799"/>
      <c r="V44" s="799"/>
      <c r="W44" s="799"/>
      <c r="X44" s="799"/>
    </row>
    <row r="45" spans="2:24" ht="42" customHeight="1" x14ac:dyDescent="0.2">
      <c r="B45" s="800" t="s">
        <v>555</v>
      </c>
      <c r="C45" s="801"/>
      <c r="D45" s="801"/>
      <c r="E45" s="801"/>
      <c r="F45" s="801"/>
      <c r="G45" s="801"/>
      <c r="H45" s="801"/>
      <c r="I45" s="801"/>
      <c r="J45" s="801"/>
      <c r="K45" s="801"/>
      <c r="L45" s="801"/>
      <c r="M45" s="801"/>
      <c r="N45" s="801"/>
      <c r="O45" s="801"/>
      <c r="P45" s="801"/>
      <c r="Q45" s="801"/>
      <c r="R45" s="801"/>
      <c r="S45" s="801"/>
      <c r="T45" s="801"/>
      <c r="U45" s="801"/>
      <c r="V45" s="801"/>
      <c r="W45" s="801"/>
      <c r="X45" s="801"/>
    </row>
    <row r="46" spans="2:24" x14ac:dyDescent="0.2">
      <c r="B46" s="799" t="s">
        <v>556</v>
      </c>
      <c r="C46" s="799"/>
      <c r="D46" s="799"/>
      <c r="E46" s="799"/>
      <c r="F46" s="799"/>
      <c r="G46" s="799"/>
      <c r="H46" s="799"/>
      <c r="I46" s="799"/>
      <c r="J46" s="799"/>
      <c r="K46" s="799"/>
      <c r="L46" s="799"/>
      <c r="M46" s="799"/>
      <c r="N46" s="799"/>
      <c r="O46" s="799"/>
      <c r="P46" s="799"/>
      <c r="Q46" s="799"/>
      <c r="R46" s="799"/>
      <c r="S46" s="799"/>
      <c r="T46" s="799"/>
      <c r="U46" s="799"/>
      <c r="V46" s="799"/>
      <c r="W46" s="799"/>
      <c r="X46" s="799"/>
    </row>
    <row r="47" spans="2:24" x14ac:dyDescent="0.2">
      <c r="B47" s="799" t="s">
        <v>557</v>
      </c>
      <c r="C47" s="799"/>
      <c r="D47" s="799"/>
      <c r="E47" s="799"/>
      <c r="F47" s="799"/>
      <c r="G47" s="799"/>
      <c r="H47" s="799"/>
      <c r="I47" s="799"/>
      <c r="J47" s="799"/>
      <c r="K47" s="799"/>
      <c r="L47" s="799"/>
      <c r="M47" s="799"/>
      <c r="N47" s="799"/>
      <c r="O47" s="799"/>
      <c r="P47" s="799"/>
      <c r="Q47" s="799"/>
      <c r="R47" s="799"/>
      <c r="S47" s="799"/>
      <c r="T47" s="799"/>
      <c r="U47" s="799"/>
      <c r="V47" s="799"/>
      <c r="W47" s="799"/>
      <c r="X47" s="799"/>
    </row>
    <row r="48" spans="2:24" x14ac:dyDescent="0.2">
      <c r="B48" s="799" t="s">
        <v>558</v>
      </c>
      <c r="C48" s="799"/>
      <c r="D48" s="799"/>
      <c r="E48" s="799"/>
      <c r="F48" s="799"/>
      <c r="G48" s="799"/>
      <c r="H48" s="799"/>
      <c r="I48" s="799"/>
      <c r="J48" s="799"/>
      <c r="K48" s="799"/>
      <c r="L48" s="799"/>
      <c r="M48" s="799"/>
      <c r="N48" s="799"/>
      <c r="O48" s="799"/>
      <c r="P48" s="799"/>
      <c r="Q48" s="799"/>
      <c r="R48" s="799"/>
      <c r="S48" s="799"/>
      <c r="T48" s="799"/>
      <c r="U48" s="799"/>
      <c r="V48" s="799"/>
      <c r="W48" s="799"/>
      <c r="X48" s="799"/>
    </row>
    <row r="49" spans="2:24" x14ac:dyDescent="0.2">
      <c r="B49" s="799" t="s">
        <v>559</v>
      </c>
      <c r="C49" s="799"/>
      <c r="D49" s="799"/>
      <c r="E49" s="799"/>
      <c r="F49" s="799"/>
      <c r="G49" s="799"/>
      <c r="H49" s="799"/>
      <c r="I49" s="799"/>
      <c r="J49" s="799"/>
      <c r="K49" s="799"/>
      <c r="L49" s="799"/>
      <c r="M49" s="799"/>
      <c r="N49" s="799"/>
      <c r="O49" s="799"/>
      <c r="P49" s="799"/>
      <c r="Q49" s="799"/>
      <c r="R49" s="799"/>
      <c r="S49" s="799"/>
      <c r="T49" s="799"/>
      <c r="U49" s="799"/>
      <c r="V49" s="799"/>
      <c r="W49" s="799"/>
      <c r="X49" s="799"/>
    </row>
    <row r="50" spans="2:24" x14ac:dyDescent="0.2">
      <c r="B50" s="799" t="s">
        <v>560</v>
      </c>
      <c r="C50" s="799"/>
      <c r="D50" s="799"/>
      <c r="E50" s="799"/>
      <c r="F50" s="799"/>
      <c r="G50" s="799"/>
      <c r="H50" s="799"/>
      <c r="I50" s="799"/>
      <c r="J50" s="799"/>
      <c r="K50" s="799"/>
      <c r="L50" s="799"/>
      <c r="M50" s="799"/>
      <c r="N50" s="799"/>
      <c r="O50" s="799"/>
      <c r="P50" s="799"/>
      <c r="Q50" s="799"/>
      <c r="R50" s="799"/>
      <c r="S50" s="799"/>
      <c r="T50" s="799"/>
      <c r="U50" s="799"/>
      <c r="V50" s="799"/>
      <c r="W50" s="799"/>
      <c r="X50" s="799"/>
    </row>
    <row r="51" spans="2:24" ht="25.5" customHeight="1" x14ac:dyDescent="0.2">
      <c r="B51" s="800" t="s">
        <v>561</v>
      </c>
      <c r="C51" s="801"/>
      <c r="D51" s="801"/>
      <c r="E51" s="801"/>
      <c r="F51" s="801"/>
      <c r="G51" s="801"/>
      <c r="H51" s="801"/>
      <c r="I51" s="801"/>
      <c r="J51" s="801"/>
      <c r="K51" s="801"/>
      <c r="L51" s="801"/>
      <c r="M51" s="801"/>
      <c r="N51" s="801"/>
      <c r="O51" s="801"/>
      <c r="P51" s="801"/>
      <c r="Q51" s="801"/>
      <c r="R51" s="801"/>
      <c r="S51" s="801"/>
      <c r="T51" s="801"/>
      <c r="U51" s="801"/>
      <c r="V51" s="801"/>
      <c r="W51" s="801"/>
      <c r="X51" s="801"/>
    </row>
    <row r="52" spans="2:24" x14ac:dyDescent="0.2">
      <c r="B52" s="799" t="s">
        <v>562</v>
      </c>
      <c r="C52" s="799"/>
      <c r="D52" s="799"/>
      <c r="E52" s="799"/>
      <c r="F52" s="799"/>
      <c r="G52" s="799"/>
      <c r="H52" s="799"/>
      <c r="I52" s="799"/>
      <c r="J52" s="799"/>
      <c r="K52" s="799"/>
      <c r="L52" s="799"/>
      <c r="M52" s="799"/>
      <c r="N52" s="799"/>
      <c r="O52" s="799"/>
      <c r="P52" s="799"/>
      <c r="Q52" s="799"/>
      <c r="R52" s="799"/>
      <c r="S52" s="799"/>
      <c r="T52" s="799"/>
      <c r="U52" s="799"/>
      <c r="V52" s="799"/>
      <c r="W52" s="799"/>
      <c r="X52" s="799"/>
    </row>
    <row r="53" spans="2:24" x14ac:dyDescent="0.2">
      <c r="B53" s="799" t="s">
        <v>563</v>
      </c>
      <c r="C53" s="799"/>
      <c r="D53" s="799"/>
      <c r="E53" s="799"/>
      <c r="F53" s="799"/>
      <c r="G53" s="799"/>
      <c r="H53" s="799"/>
      <c r="I53" s="799"/>
      <c r="J53" s="799"/>
      <c r="K53" s="799"/>
      <c r="L53" s="799"/>
      <c r="M53" s="799"/>
      <c r="N53" s="799"/>
      <c r="O53" s="799"/>
      <c r="P53" s="799"/>
      <c r="Q53" s="799"/>
      <c r="R53" s="799"/>
      <c r="S53" s="799"/>
      <c r="T53" s="799"/>
      <c r="U53" s="799"/>
      <c r="V53" s="799"/>
      <c r="W53" s="799"/>
      <c r="X53" s="799"/>
    </row>
    <row r="54" spans="2:24" ht="24.75" customHeight="1" x14ac:dyDescent="0.2">
      <c r="B54" s="799" t="s">
        <v>564</v>
      </c>
      <c r="C54" s="799"/>
      <c r="D54" s="799"/>
      <c r="E54" s="799"/>
      <c r="F54" s="799"/>
      <c r="G54" s="799"/>
      <c r="H54" s="799"/>
      <c r="I54" s="799"/>
      <c r="J54" s="799"/>
      <c r="K54" s="799"/>
      <c r="L54" s="799"/>
      <c r="M54" s="799"/>
      <c r="N54" s="799"/>
      <c r="O54" s="799"/>
      <c r="P54" s="799"/>
      <c r="Q54" s="799"/>
      <c r="R54" s="799"/>
      <c r="S54" s="799"/>
      <c r="T54" s="799"/>
      <c r="U54" s="799"/>
      <c r="V54" s="799"/>
      <c r="W54" s="799"/>
      <c r="X54" s="799"/>
    </row>
    <row r="55" spans="2:24" x14ac:dyDescent="0.2">
      <c r="B55" s="799" t="s">
        <v>565</v>
      </c>
      <c r="C55" s="799"/>
      <c r="D55" s="799"/>
      <c r="E55" s="799"/>
      <c r="F55" s="799"/>
      <c r="G55" s="799"/>
      <c r="H55" s="799"/>
      <c r="I55" s="799"/>
      <c r="J55" s="799"/>
      <c r="K55" s="799"/>
      <c r="L55" s="799"/>
      <c r="M55" s="799"/>
      <c r="N55" s="799"/>
      <c r="O55" s="799"/>
      <c r="P55" s="799"/>
      <c r="Q55" s="799"/>
      <c r="R55" s="799"/>
      <c r="S55" s="799"/>
      <c r="T55" s="799"/>
      <c r="U55" s="799"/>
      <c r="V55" s="799"/>
      <c r="W55" s="799"/>
      <c r="X55" s="799"/>
    </row>
    <row r="56" spans="2:24" x14ac:dyDescent="0.2">
      <c r="B56" s="799" t="s">
        <v>566</v>
      </c>
      <c r="C56" s="799"/>
      <c r="D56" s="799"/>
      <c r="E56" s="799"/>
      <c r="F56" s="799"/>
      <c r="G56" s="799"/>
      <c r="H56" s="799"/>
      <c r="I56" s="799"/>
      <c r="J56" s="799"/>
      <c r="K56" s="799"/>
      <c r="L56" s="799"/>
      <c r="M56" s="799"/>
      <c r="N56" s="799"/>
      <c r="O56" s="799"/>
      <c r="P56" s="799"/>
      <c r="Q56" s="799"/>
      <c r="R56" s="799"/>
      <c r="S56" s="799"/>
      <c r="T56" s="799"/>
      <c r="U56" s="799"/>
      <c r="V56" s="799"/>
      <c r="W56" s="799"/>
      <c r="X56" s="799"/>
    </row>
  </sheetData>
  <mergeCells count="35">
    <mergeCell ref="B34:X34"/>
    <mergeCell ref="C2:Z2"/>
    <mergeCell ref="B31:X31"/>
    <mergeCell ref="B32:X32"/>
    <mergeCell ref="B33:X33"/>
    <mergeCell ref="A4:A6"/>
    <mergeCell ref="B4:B6"/>
    <mergeCell ref="C4:Z4"/>
    <mergeCell ref="AQ12:AX12"/>
    <mergeCell ref="B30:X30"/>
    <mergeCell ref="AA4:AX4"/>
    <mergeCell ref="C5:Z5"/>
    <mergeCell ref="AA5:AX5"/>
    <mergeCell ref="B46:X46"/>
    <mergeCell ref="B35:X35"/>
    <mergeCell ref="B36:X36"/>
    <mergeCell ref="B37:X37"/>
    <mergeCell ref="B38:X38"/>
    <mergeCell ref="B39:X39"/>
    <mergeCell ref="B40:X40"/>
    <mergeCell ref="B41:X41"/>
    <mergeCell ref="B42:X42"/>
    <mergeCell ref="B43:X43"/>
    <mergeCell ref="B44:X44"/>
    <mergeCell ref="B45:X45"/>
    <mergeCell ref="B53:X53"/>
    <mergeCell ref="B54:X54"/>
    <mergeCell ref="B55:X55"/>
    <mergeCell ref="B56:X56"/>
    <mergeCell ref="B47:X47"/>
    <mergeCell ref="B48:X48"/>
    <mergeCell ref="B49:X49"/>
    <mergeCell ref="B50:X50"/>
    <mergeCell ref="B51:X51"/>
    <mergeCell ref="B52:X52"/>
  </mergeCells>
  <pageMargins left="0.7" right="0.7" top="0.75" bottom="0.75" header="0.3" footer="0.3"/>
  <pageSetup paperSize="9" scale="57" fitToWidth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9</vt:i4>
      </vt:variant>
    </vt:vector>
  </HeadingPairs>
  <TitlesOfParts>
    <vt:vector size="9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MARTIN DENINSKI</cp:lastModifiedBy>
  <cp:lastPrinted>2016-01-13T13:20:26Z</cp:lastPrinted>
  <dcterms:created xsi:type="dcterms:W3CDTF">2005-03-22T15:35:28Z</dcterms:created>
  <dcterms:modified xsi:type="dcterms:W3CDTF">2016-02-26T13:29:09Z</dcterms:modified>
</cp:coreProperties>
</file>